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DXHOME\Home-W\w1050315.nzdf\Downloads\"/>
    </mc:Choice>
  </mc:AlternateContent>
  <bookViews>
    <workbookView xWindow="555" yWindow="195" windowWidth="28020" windowHeight="14715"/>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expenses'!$A$1:$E$23</definedName>
    <definedName name="_xlnm.Print_Area" localSheetId="4">'Gifts and benefits'!$A$1:$F$44</definedName>
    <definedName name="_xlnm.Print_Area" localSheetId="2">Hospitality!$A$1:$E$20</definedName>
    <definedName name="_xlnm.Print_Area" localSheetId="0">'Summary and sign-off'!$A$1:$F$23</definedName>
    <definedName name="_xlnm.Print_Area" localSheetId="1">Travel!$A$1:$E$64</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0" i="13" l="1"/>
  <c r="C60" i="13"/>
  <c r="C35" i="4"/>
  <c r="C34" i="4"/>
  <c r="B60" i="13" l="1"/>
  <c r="B59" i="13"/>
  <c r="D59" i="13"/>
  <c r="B58" i="13"/>
  <c r="D58" i="13"/>
  <c r="D57" i="13"/>
  <c r="B57" i="13"/>
  <c r="D56" i="13"/>
  <c r="B56" i="13"/>
  <c r="D55" i="13"/>
  <c r="B55" i="13"/>
  <c r="B2" i="4"/>
  <c r="B3" i="4"/>
  <c r="B2" i="3"/>
  <c r="B3" i="3"/>
  <c r="B2" i="2"/>
  <c r="B3" i="2"/>
  <c r="B2" i="1"/>
  <c r="B3" i="1"/>
  <c r="F58" i="13" l="1"/>
  <c r="F60" i="13"/>
  <c r="F59" i="13"/>
  <c r="F57" i="13"/>
  <c r="F56" i="13"/>
  <c r="F55" i="13"/>
  <c r="C13" i="13"/>
  <c r="C12" i="13"/>
  <c r="C11" i="13"/>
  <c r="C16" i="13" l="1"/>
  <c r="C17" i="13"/>
  <c r="B5" i="4" l="1"/>
  <c r="B4" i="4"/>
  <c r="B5" i="3"/>
  <c r="B4" i="3"/>
  <c r="B5" i="2"/>
  <c r="B4" i="2"/>
  <c r="B5" i="1"/>
  <c r="B4" i="1"/>
  <c r="C15" i="13" l="1"/>
  <c r="F12" i="13" l="1"/>
  <c r="C33" i="4"/>
  <c r="F11" i="13" s="1"/>
  <c r="F13" i="13" l="1"/>
  <c r="B53" i="1"/>
  <c r="B17" i="13" s="1"/>
  <c r="B46" i="1"/>
  <c r="B16" i="13" s="1"/>
  <c r="B34" i="1"/>
  <c r="B15" i="13" s="1"/>
  <c r="B17" i="3" l="1"/>
  <c r="B13" i="13" s="1"/>
  <c r="B13" i="2"/>
  <c r="B12" i="13" s="1"/>
  <c r="B11" i="13" l="1"/>
  <c r="B55" i="1"/>
</calcChain>
</file>

<file path=xl/comments1.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37" authorId="0" shapeId="0">
      <text>
        <r>
          <rPr>
            <sz val="9"/>
            <color indexed="81"/>
            <rFont val="Tahoma"/>
            <family val="2"/>
          </rPr>
          <t xml:space="preserve">
Insert additional rows as needed:
- 'right click' on a row number (left of screen)
- select 'Insert' (this will insert a row above it)
</t>
        </r>
      </text>
    </comment>
    <comment ref="A49"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<sst xmlns="http://schemas.openxmlformats.org/spreadsheetml/2006/main" count="381" uniqueCount="227">
  <si>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</si>
  <si>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</si>
  <si>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</si>
  <si>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</si>
  <si>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</si>
  <si>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</si>
  <si>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</si>
  <si>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</si>
  <si>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</si>
  <si>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</si>
  <si>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</si>
  <si>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</si>
  <si>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</si>
  <si>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</si>
  <si>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</si>
  <si>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</si>
  <si>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</si>
  <si>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</si>
  <si>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</si>
  <si>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</si>
  <si>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</si>
  <si>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</si>
  <si>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</si>
  <si>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</si>
  <si>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</si>
  <si>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</si>
  <si>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</si>
  <si>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</si>
  <si>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</si>
  <si>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</si>
  <si>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</si>
  <si>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</si>
  <si>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</si>
  <si>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</si>
  <si>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</si>
  <si>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</si>
  <si>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</si>
  <si>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</si>
  <si>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</si>
  <si>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</si>
  <si>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</si>
  <si>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</si>
  <si>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</si>
  <si>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</si>
  <si>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</si>
  <si>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</si>
  <si>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</si>
  <si>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</si>
  <si>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</si>
  <si>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</si>
  <si>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</si>
  <si>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</si>
  <si>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</si>
  <si>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</si>
  <si>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</si>
  <si>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</si>
  <si>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</si>
  <si>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</si>
  <si>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</si>
  <si>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</si>
  <si>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</si>
  <si>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</si>
  <si>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</si>
  <si>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</si>
  <si>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</si>
  <si>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</si>
  <si>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</si>
  <si>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</si>
  <si>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</si>
  <si>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</si>
  <si>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</si>
  <si>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</si>
  <si>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</si>
  <si>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</si>
  <si>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</si>
  <si>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</si>
  <si>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</si>
  <si>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</si>
  <si>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</si>
  <si>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</si>
  <si>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</si>
  <si>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</si>
  <si>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</si>
  <si>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</si>
  <si>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</si>
  <si>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</si>
  <si>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</si>
  <si>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</si>
  <si>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</si>
  <si>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</si>
  <si>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</si>
  <si>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</si>
  <si>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</si>
  <si>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</si>
  <si>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</si>
  <si>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</si>
  <si>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</si>
  <si>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</si>
  <si>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</si>
  <si>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</si>
  <si>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</si>
  <si>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</si>
  <si>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</si>
  <si>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</si>
  <si>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</si>
  <si>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</si>
  <si>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</si>
  <si>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</si>
  <si>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</si>
  <si>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</si>
  <si>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</si>
  <si>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</si>
  <si>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</si>
  <si>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</si>
  <si>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</si>
  <si>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</si>
  <si>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</si>
  <si>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</si>
  <si>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</si>
  <si>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</si>
  <si>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Ministry of Defence</t>
  </si>
  <si>
    <t xml:space="preserve">Andrew Bridgman </t>
  </si>
  <si>
    <t>Meeting with Australian Counterpart</t>
  </si>
  <si>
    <t>"</t>
  </si>
  <si>
    <t xml:space="preserve">Accomodation </t>
  </si>
  <si>
    <t>Taxis</t>
  </si>
  <si>
    <t>Meals</t>
  </si>
  <si>
    <t>Woman, Peace and Security Summit in Samoa</t>
  </si>
  <si>
    <t>Overseas Operational Tour</t>
  </si>
  <si>
    <t>Insurance</t>
  </si>
  <si>
    <t>Middle East</t>
  </si>
  <si>
    <t>Singapore</t>
  </si>
  <si>
    <t>NZ-US Defence Policy Dialouge</t>
  </si>
  <si>
    <t xml:space="preserve">" </t>
  </si>
  <si>
    <t>Visa</t>
  </si>
  <si>
    <t xml:space="preserve">Visa </t>
  </si>
  <si>
    <t>Airfares: Wellington - Canberra - Sydney - Wellington</t>
  </si>
  <si>
    <t>Airfares: Wellington - Auckland - Singapore - Auckland - Wellington</t>
  </si>
  <si>
    <t>Auckland</t>
  </si>
  <si>
    <t>Rental Car</t>
  </si>
  <si>
    <t>Ohakea</t>
  </si>
  <si>
    <t>Wellington</t>
  </si>
  <si>
    <t>Taxi</t>
  </si>
  <si>
    <t xml:space="preserve">Hamilton, Auckland </t>
  </si>
  <si>
    <t xml:space="preserve">Accommodation </t>
  </si>
  <si>
    <t xml:space="preserve">Auckland </t>
  </si>
  <si>
    <t>HMNZS Aotearoa Arrival to NZ</t>
  </si>
  <si>
    <t xml:space="preserve">Data </t>
  </si>
  <si>
    <t>N/A</t>
  </si>
  <si>
    <t>Annual cell phone and data costs</t>
  </si>
  <si>
    <t xml:space="preserve">Phone and Data </t>
  </si>
  <si>
    <t>Annual Law Practicing Certificate</t>
  </si>
  <si>
    <t>Membership Fees</t>
  </si>
  <si>
    <t>Reception at Te Papa - 92nd Anniversary of the Founding of Chinese People's Liberation Army</t>
  </si>
  <si>
    <t xml:space="preserve">French Ambassador </t>
  </si>
  <si>
    <t xml:space="preserve">Chinese Embassy </t>
  </si>
  <si>
    <t>Also attended by Acting Deputy Secretary of Defence, and Deputy Secretary, Governance, People and Executive Services</t>
  </si>
  <si>
    <t>Reception at Academy of Fine Arts - Industry Engagement</t>
  </si>
  <si>
    <t>SenateSHJ</t>
  </si>
  <si>
    <t>Dinner at Residence of Australia - Welcome dinner for the Secretary of Defence</t>
  </si>
  <si>
    <t>Australian High Commissioner</t>
  </si>
  <si>
    <t>US Ambassador</t>
  </si>
  <si>
    <t>Lunch at US Ambassador’s Residence - Welcome lunch for Secretary of Defence</t>
  </si>
  <si>
    <t>Air Force Concert &amp; Reception at Michael Fowler Centre</t>
  </si>
  <si>
    <t>Reception at Te Papa - To celebrate the 54th National Day of the Republic of Singapore</t>
  </si>
  <si>
    <t>Singaporean High Commissioner</t>
  </si>
  <si>
    <t>Dinner at Bolton Hotel - Dinner for the Chief of Defence Force of Malaysia</t>
  </si>
  <si>
    <t xml:space="preserve">Chief of Defence Force </t>
  </si>
  <si>
    <t>Dinner in Executive Wing, Parliament - Dinner for the 2019 AUS-NZ National Security Dialogue</t>
  </si>
  <si>
    <t>Department of the Prime Minister and Cabinet</t>
  </si>
  <si>
    <t>Commander Maritime Forces Pacific</t>
  </si>
  <si>
    <t>Commander Royal Canadian Navy</t>
  </si>
  <si>
    <t xml:space="preserve">Also attended by Analyst, International Branch </t>
  </si>
  <si>
    <t>Deputy Assistant Secretary of Defense for East Asia</t>
  </si>
  <si>
    <t xml:space="preserve">NZ Ambassador to US Rosemary Banks </t>
  </si>
  <si>
    <t xml:space="preserve">INDOPACOM Deputy Commander </t>
  </si>
  <si>
    <t xml:space="preserve">Donated to Social club </t>
  </si>
  <si>
    <t>Quigg Partners</t>
  </si>
  <si>
    <t xml:space="preserve">TWG Iced Tea Set </t>
  </si>
  <si>
    <t>Korean Embassy</t>
  </si>
  <si>
    <t xml:space="preserve">Shared amongst staff </t>
  </si>
  <si>
    <t xml:space="preserve">Bottle of Red Wine - Christmas Gift </t>
  </si>
  <si>
    <t>Bottle of Ballentines Scotch Whicky - Christmas Gift</t>
  </si>
  <si>
    <t xml:space="preserve">Waitangi Day Garden Reception </t>
  </si>
  <si>
    <t xml:space="preserve">Governor-General of New Zealand </t>
  </si>
  <si>
    <t xml:space="preserve">Dinner with US Ambassador </t>
  </si>
  <si>
    <t>Canberra, Australia</t>
  </si>
  <si>
    <t>Apia, Samoa</t>
  </si>
  <si>
    <t>Canada, and the United States</t>
  </si>
  <si>
    <t>Airfares: Wellington - Auckland - Wellington</t>
  </si>
  <si>
    <t>Airfares: Wellington - Apia - Wellington</t>
  </si>
  <si>
    <t>Reception at Residence of France - National Day of the French Republic</t>
  </si>
  <si>
    <t>Reception at US Ambassador’s Residence - Reception for visiting CAPSTONE delegation</t>
  </si>
  <si>
    <t>Royal New Zealand Air Force</t>
  </si>
  <si>
    <t xml:space="preserve">Also attended by the Secretary's family </t>
  </si>
  <si>
    <t>Annual iPad data subscription</t>
  </si>
  <si>
    <t>New Zealand</t>
  </si>
  <si>
    <t>Airfares - Wellington - Auckland - Wellington</t>
  </si>
  <si>
    <t xml:space="preserve">Airfares: Wellington - Auckland - Wellington </t>
  </si>
  <si>
    <t xml:space="preserve">Church Service to Commemorate the 78th Anniversary of the Royal New Zealand Navy </t>
  </si>
  <si>
    <t>Airfares: Wellington - Hamilton, Auckland - Wellington</t>
  </si>
  <si>
    <t>Meetings with Industry Partners  (Loop Technologies, Tidd Ross Todd Ltd, Callaghan Innovation, Beca and Marops)</t>
  </si>
  <si>
    <t>Washington D.C., United States</t>
  </si>
  <si>
    <t>Airfares: Wellington - Auckland - Chicago - Washington D.C. - Chicago - Auckland - Wellington</t>
  </si>
  <si>
    <t>Train: New York - Washington D.C.</t>
  </si>
  <si>
    <t>Airfares: Wellington - Auckland - Vancouver - Victoria - Toronto - New York - Washington D.C. - Honolulu - Auckland - Wellington</t>
  </si>
  <si>
    <t xml:space="preserve">Presentation to Deloitte </t>
  </si>
  <si>
    <t>Large Christmas Cake - Christmas Gift</t>
  </si>
  <si>
    <t>No hospitality provided during the period</t>
  </si>
  <si>
    <t>Also attended by Director and Analyst, International Branch</t>
  </si>
  <si>
    <t>Also attended by Acting Deputy Secretary of Defence, Acting Deputy Secretary, Capability Delivery, Deputy Secretary, Governance, People and Executive Services, Chief Financial Officer, Director Policy Branch, Director Development Branch and Head International Branch</t>
  </si>
  <si>
    <t>Dinner at Embassy of Japan</t>
  </si>
  <si>
    <t>Japanese Embassy</t>
  </si>
  <si>
    <t>Also attended by the Secretary's wife</t>
  </si>
  <si>
    <t>Meeting with Singapore Counterparts - Travel with Minister of Defence</t>
  </si>
  <si>
    <t>Meeting with US Secretary of Defense in Auckland</t>
  </si>
  <si>
    <t xml:space="preserve">Visit to Devonport Naval Base - Introduction into Maritime Capabilities </t>
  </si>
  <si>
    <t>Visit to Ohakea Air Base for P-8A Sod Turning Ceremony</t>
  </si>
  <si>
    <t>Dinner for Minister of Defence visit to Canada</t>
  </si>
  <si>
    <t>Lunch for Minister of Defence visit to Canada</t>
  </si>
  <si>
    <t>Lunch for Minister of Defence visit to US</t>
  </si>
  <si>
    <t>Dinner for Minister of Defence visit to US</t>
  </si>
  <si>
    <t>Singaporean Secretary of Defence</t>
  </si>
  <si>
    <t xml:space="preserve">Visit to Ohakea Air Base for P-8A Meeting </t>
  </si>
  <si>
    <t>Travel to United States and Canada to accompany Minister of Defence for bilateral talks</t>
  </si>
  <si>
    <t>Pasaka Wickremasinghe - Chief Financial Officer MoD</t>
  </si>
  <si>
    <t>Checked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</si>
</sst>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Red]\(&quot;$&quot;#,##0.00\)"/>
    <numFmt numFmtId="165" formatCode="_(&quot;$&quot;* #,##0.00_);_(&quot;$&quot;* \(#,##0.00\);_(&quot;$&quot;* &quot;-&quot;??_);_(@_)"/>
    <numFmt numFmtId="166" formatCode="&quot;$&quot;#,##0.00"/>
    <numFmt numFmtId="167" formatCode="[$-1409]d\ mmmm\ yyyy;@"/>
  </numFmts>
  <fonts count="2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1"/>
      <color theme="1"/>
      <name val="Arial"/>
      <family val="2"/>
    </font>
    <font>
      <b/>
      <sz val="10"/>
      <color rgb="FFFFC000"/>
      <name val="Arial"/>
      <family val="2"/>
    </font>
    <font>
      <sz val="12"/>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CCFFCC"/>
        <bgColor indexed="64"/>
      </patternFill>
    </fill>
  </fills>
  <borders count="7">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47">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4"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5" fillId="3" borderId="0" xfId="0" applyNumberFormat="1" applyFont="1" applyFill="1" applyBorder="1" applyAlignment="1" applyProtection="1">
      <alignment horizontal="center" vertical="center" wrapText="1"/>
    </xf>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0" fillId="9" borderId="4" xfId="0" applyFont="1" applyFill="1" applyBorder="1" applyAlignment="1" applyProtection="1">
      <alignment horizontal="lef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0" fontId="0" fillId="9" borderId="5" xfId="0" applyFont="1" applyFill="1" applyBorder="1" applyAlignment="1" applyProtection="1">
      <alignment horizontal="left" vertical="center" wrapText="1"/>
      <protection locked="0"/>
    </xf>
    <xf numFmtId="0" fontId="25" fillId="3"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readingOrder="1"/>
    </xf>
    <xf numFmtId="0" fontId="10" fillId="9" borderId="2" xfId="0" applyFont="1" applyFill="1" applyBorder="1" applyAlignment="1" applyProtection="1">
      <alignment horizontal="left" vertical="center" wrapText="1" readingOrder="1"/>
      <protection locked="0"/>
    </xf>
    <xf numFmtId="0" fontId="18" fillId="2" borderId="0" xfId="0" applyFont="1" applyFill="1" applyBorder="1" applyAlignment="1" applyProtection="1">
      <alignment horizontal="center" vertical="center"/>
    </xf>
    <xf numFmtId="167" fontId="9" fillId="0" borderId="2" xfId="0" applyNumberFormat="1" applyFont="1" applyBorder="1" applyAlignment="1" applyProtection="1">
      <alignment horizontal="left" vertical="center" wrapText="1" readingOrder="1"/>
    </xf>
    <xf numFmtId="0" fontId="25"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167" fontId="26" fillId="9" borderId="2" xfId="0" applyNumberFormat="1" applyFont="1" applyFill="1" applyBorder="1" applyAlignment="1" applyProtection="1">
      <alignment horizontal="left" vertical="center" wrapText="1" readingOrder="1"/>
      <protection locked="0"/>
    </xf>
    <xf numFmtId="0" fontId="17" fillId="0" borderId="3" xfId="0" applyFont="1" applyFill="1" applyBorder="1" applyAlignment="1" applyProtection="1">
      <alignment horizontal="left" vertical="center" wrapText="1" indent="2" readingOrder="1"/>
    </xf>
    <xf numFmtId="166" fontId="10" fillId="9" borderId="2" xfId="0" applyNumberFormat="1" applyFont="1" applyFill="1" applyBorder="1" applyAlignment="1" applyProtection="1">
      <alignment horizontal="left" vertical="center" wrapText="1" readingOrder="1"/>
      <protection locked="0"/>
    </xf>
    <xf numFmtId="0" fontId="9" fillId="9" borderId="6" xfId="0" applyFont="1" applyFill="1" applyBorder="1" applyAlignment="1" applyProtection="1">
      <alignment horizontal="left" vertical="center"/>
    </xf>
    <xf numFmtId="0" fontId="26" fillId="9" borderId="2" xfId="0" applyFont="1" applyFill="1" applyBorder="1" applyAlignment="1" applyProtection="1">
      <alignment horizontal="left" vertical="center" wrapText="1" readingOrder="1"/>
      <protection locked="0"/>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B2" sqref="B2:F3"/>
    </sheetView>
  </sheetViews>
  <sheetFormatPr defaultColWidth="0" defaultRowHeight="12.75" zeroHeight="1" x14ac:dyDescent="0.2"/>
  <cols>
    <col min="1" max="1" width="35.7109375" style="15" customWidth="1"/>
    <col min="2" max="2" width="21.5703125" style="15" customWidth="1"/>
    <col min="3" max="3" width="33.5703125" style="15" customWidth="1"/>
    <col min="4" max="4" width="4.42578125" style="15" customWidth="1"/>
    <col min="5" max="5" width="29" style="15" customWidth="1"/>
    <col min="6" max="6" width="19" style="15" customWidth="1"/>
    <col min="7" max="7" width="42" style="15" customWidth="1"/>
    <col min="8" max="11" width="9.140625" style="15" hidden="1" customWidth="1"/>
    <col min="12" max="16384" width="9.140625" style="15" hidden="1"/>
  </cols>
  <sheetData>
    <row r="1" spans="1:11" ht="26.25" customHeight="1" x14ac:dyDescent="0.2">
      <c r="A1" s="127" t="s">
        <v>2</v>
      </c>
      <c r="B1" s="127"/>
      <c r="C1" s="127"/>
      <c r="D1" s="127"/>
      <c r="E1" s="127"/>
      <c r="F1" s="127"/>
      <c r="G1" s="45"/>
      <c r="H1" s="45"/>
      <c r="I1" s="45"/>
      <c r="J1" s="45"/>
      <c r="K1" s="45"/>
    </row>
    <row r="2" spans="1:11" ht="21" customHeight="1" x14ac:dyDescent="0.2">
      <c r="A2" s="4" t="s">
        <v>3</v>
      </c>
      <c r="B2" s="146" t="s">
        <v>120</v>
      </c>
      <c r="C2" s="146"/>
      <c r="D2" s="146"/>
      <c r="E2" s="146"/>
      <c r="F2" s="146"/>
      <c r="G2" s="45"/>
      <c r="H2" s="45"/>
      <c r="I2" s="45"/>
      <c r="J2" s="45"/>
      <c r="K2" s="45"/>
    </row>
    <row r="3" spans="1:11" ht="21" customHeight="1" x14ac:dyDescent="0.2">
      <c r="A3" s="4" t="s">
        <v>4</v>
      </c>
      <c r="B3" s="146" t="s">
        <v>121</v>
      </c>
      <c r="C3" s="146"/>
      <c r="D3" s="146"/>
      <c r="E3" s="146"/>
      <c r="F3" s="146"/>
      <c r="G3" s="45"/>
      <c r="H3" s="45"/>
      <c r="I3" s="45"/>
      <c r="J3" s="45"/>
      <c r="K3" s="45"/>
    </row>
    <row r="4" spans="1:11" ht="21" customHeight="1" x14ac:dyDescent="0.2">
      <c r="A4" s="4" t="s">
        <v>5</v>
      </c>
      <c r="B4" s="142">
        <v>43647</v>
      </c>
      <c r="C4" s="142"/>
      <c r="D4" s="142"/>
      <c r="E4" s="142"/>
      <c r="F4" s="142"/>
      <c r="G4" s="45"/>
      <c r="H4" s="45"/>
      <c r="I4" s="45"/>
      <c r="J4" s="45"/>
      <c r="K4" s="45"/>
    </row>
    <row r="5" spans="1:11" ht="21" customHeight="1" x14ac:dyDescent="0.2">
      <c r="A5" s="4" t="s">
        <v>6</v>
      </c>
      <c r="B5" s="142">
        <v>44012</v>
      </c>
      <c r="C5" s="142"/>
      <c r="D5" s="142"/>
      <c r="E5" s="142"/>
      <c r="F5" s="142"/>
      <c r="G5" s="45"/>
      <c r="H5" s="45"/>
      <c r="I5" s="45"/>
      <c r="J5" s="45"/>
      <c r="K5" s="45"/>
    </row>
    <row r="6" spans="1:11" ht="21" customHeight="1" x14ac:dyDescent="0.2">
      <c r="A6" s="4" t="s">
        <v>7</v>
      </c>
      <c r="B6" s="145" t="s">
        <v>226</v>
      </c>
      <c r="C6" s="145"/>
      <c r="D6" s="145"/>
      <c r="E6" s="145"/>
      <c r="F6" s="145"/>
      <c r="G6" s="33"/>
      <c r="H6" s="45"/>
      <c r="I6" s="45"/>
      <c r="J6" s="45"/>
      <c r="K6" s="45"/>
    </row>
    <row r="7" spans="1:11" ht="21" customHeight="1" x14ac:dyDescent="0.2">
      <c r="A7" s="4" t="s">
        <v>8</v>
      </c>
      <c r="B7" s="126" t="s">
        <v>40</v>
      </c>
      <c r="C7" s="126"/>
      <c r="D7" s="126"/>
      <c r="E7" s="126"/>
      <c r="F7" s="126"/>
      <c r="G7" s="33"/>
      <c r="H7" s="45"/>
      <c r="I7" s="45"/>
      <c r="J7" s="45"/>
      <c r="K7" s="45"/>
    </row>
    <row r="8" spans="1:11" ht="21" customHeight="1" x14ac:dyDescent="0.2">
      <c r="A8" s="4" t="s">
        <v>10</v>
      </c>
      <c r="B8" s="126" t="s">
        <v>225</v>
      </c>
      <c r="C8" s="126"/>
      <c r="D8" s="126"/>
      <c r="E8" s="126"/>
      <c r="F8" s="126"/>
      <c r="G8" s="33"/>
      <c r="H8" s="45"/>
      <c r="I8" s="45"/>
      <c r="J8" s="45"/>
      <c r="K8" s="45"/>
    </row>
    <row r="9" spans="1:11" ht="66.75" customHeight="1" x14ac:dyDescent="0.2">
      <c r="A9" s="125" t="s">
        <v>11</v>
      </c>
      <c r="B9" s="125"/>
      <c r="C9" s="125"/>
      <c r="D9" s="125"/>
      <c r="E9" s="125"/>
      <c r="F9" s="125"/>
      <c r="G9" s="33"/>
      <c r="H9" s="45"/>
      <c r="I9" s="45"/>
      <c r="J9" s="45"/>
      <c r="K9" s="45"/>
    </row>
    <row r="10" spans="1:11" s="107" customFormat="1" ht="36" customHeight="1" x14ac:dyDescent="0.2">
      <c r="A10" s="101" t="s">
        <v>12</v>
      </c>
      <c r="B10" s="102" t="s">
        <v>13</v>
      </c>
      <c r="C10" s="102" t="s">
        <v>14</v>
      </c>
      <c r="D10" s="103"/>
      <c r="E10" s="104" t="s">
        <v>1</v>
      </c>
      <c r="F10" s="105" t="s">
        <v>15</v>
      </c>
      <c r="G10" s="106"/>
      <c r="H10" s="106"/>
      <c r="I10" s="106"/>
      <c r="J10" s="106"/>
      <c r="K10" s="106"/>
    </row>
    <row r="11" spans="1:11" ht="27.75" customHeight="1" x14ac:dyDescent="0.2">
      <c r="A11" s="10" t="s">
        <v>16</v>
      </c>
      <c r="B11" s="74">
        <f>B15+B16+B17</f>
        <v>54242.639999999992</v>
      </c>
      <c r="C11" s="80" t="str">
        <f>IF(Travel!B6="",A34,Travel!B6)</f>
        <v>Figures include GST (where applicable)</v>
      </c>
      <c r="D11" s="8"/>
      <c r="E11" s="10" t="s">
        <v>17</v>
      </c>
      <c r="F11" s="55">
        <f>'Gifts and benefits'!C33</f>
        <v>22</v>
      </c>
      <c r="G11" s="46"/>
      <c r="H11" s="46"/>
      <c r="I11" s="46"/>
      <c r="J11" s="46"/>
      <c r="K11" s="46"/>
    </row>
    <row r="12" spans="1:11" ht="27.75" customHeight="1" x14ac:dyDescent="0.2">
      <c r="A12" s="10" t="s">
        <v>0</v>
      </c>
      <c r="B12" s="74">
        <f>Hospitality!B13</f>
        <v>0</v>
      </c>
      <c r="C12" s="80" t="str">
        <f>IF(Hospitality!B6="",A34,Hospitality!B6)</f>
        <v>Figures include GST (where applicable)</v>
      </c>
      <c r="D12" s="8"/>
      <c r="E12" s="10" t="s">
        <v>18</v>
      </c>
      <c r="F12" s="55">
        <f>'Gifts and benefits'!C34</f>
        <v>21</v>
      </c>
      <c r="G12" s="46"/>
      <c r="H12" s="46"/>
      <c r="I12" s="46"/>
      <c r="J12" s="46"/>
      <c r="K12" s="46"/>
    </row>
    <row r="13" spans="1:11" ht="27.75" customHeight="1" x14ac:dyDescent="0.2">
      <c r="A13" s="10" t="s">
        <v>19</v>
      </c>
      <c r="B13" s="74">
        <f>'All other expenses'!B17</f>
        <v>2127.96</v>
      </c>
      <c r="C13" s="80" t="str">
        <f>IF('All other expenses'!B6="",A34,'All other expenses'!B6)</f>
        <v>Figures include GST (where applicable)</v>
      </c>
      <c r="D13" s="8"/>
      <c r="E13" s="10" t="s">
        <v>20</v>
      </c>
      <c r="F13" s="55">
        <f>'Gifts and benefits'!C35</f>
        <v>1</v>
      </c>
      <c r="G13" s="45"/>
      <c r="H13" s="45"/>
      <c r="I13" s="45"/>
      <c r="J13" s="45"/>
      <c r="K13" s="45"/>
    </row>
    <row r="14" spans="1:11" ht="12.75" customHeight="1" x14ac:dyDescent="0.2">
      <c r="A14" s="9"/>
      <c r="B14" s="75"/>
      <c r="C14" s="81"/>
      <c r="D14" s="56"/>
      <c r="E14" s="8"/>
      <c r="F14" s="57"/>
      <c r="G14" s="25"/>
      <c r="H14" s="25"/>
      <c r="I14" s="25"/>
      <c r="J14" s="25"/>
      <c r="K14" s="25"/>
    </row>
    <row r="15" spans="1:11" ht="27.75" customHeight="1" x14ac:dyDescent="0.2">
      <c r="A15" s="143" t="s">
        <v>21</v>
      </c>
      <c r="B15" s="74">
        <f>Travel!B34</f>
        <v>51865.179999999993</v>
      </c>
      <c r="C15" s="80" t="str">
        <f>C11</f>
        <v>Figures include GST (where applicable)</v>
      </c>
      <c r="D15" s="8"/>
      <c r="E15" s="8"/>
      <c r="F15" s="57"/>
      <c r="G15" s="45"/>
      <c r="H15" s="45"/>
      <c r="I15" s="45"/>
      <c r="J15" s="45"/>
      <c r="K15" s="45"/>
    </row>
    <row r="16" spans="1:11" ht="27.75" customHeight="1" x14ac:dyDescent="0.2">
      <c r="A16" s="143" t="s">
        <v>22</v>
      </c>
      <c r="B16" s="74">
        <f>Travel!B46</f>
        <v>2352.15</v>
      </c>
      <c r="C16" s="80" t="str">
        <f>C11</f>
        <v>Figures include GST (where applicable)</v>
      </c>
      <c r="D16" s="58"/>
      <c r="E16" s="8"/>
      <c r="F16" s="59"/>
      <c r="G16" s="45"/>
      <c r="H16" s="45"/>
      <c r="I16" s="45"/>
      <c r="J16" s="45"/>
      <c r="K16" s="45"/>
    </row>
    <row r="17" spans="1:11" ht="27.75" customHeight="1" x14ac:dyDescent="0.2">
      <c r="A17" s="143" t="s">
        <v>23</v>
      </c>
      <c r="B17" s="74">
        <f>Travel!B53</f>
        <v>25.310000000000002</v>
      </c>
      <c r="C17" s="80" t="str">
        <f>C11</f>
        <v>Figures include GST (where applicable)</v>
      </c>
      <c r="D17" s="8"/>
      <c r="E17" s="8"/>
      <c r="F17" s="59"/>
      <c r="G17" s="45"/>
      <c r="H17" s="45"/>
      <c r="I17" s="45"/>
      <c r="J17" s="45"/>
      <c r="K17" s="45"/>
    </row>
    <row r="18" spans="1:11" ht="27.75" customHeight="1" x14ac:dyDescent="0.2">
      <c r="A18" s="26"/>
      <c r="B18" s="21"/>
      <c r="C18" s="26"/>
      <c r="D18" s="7"/>
      <c r="E18" s="7"/>
      <c r="F18" s="60"/>
      <c r="G18" s="61"/>
      <c r="H18" s="61"/>
      <c r="I18" s="61"/>
      <c r="J18" s="61"/>
      <c r="K18" s="61"/>
    </row>
    <row r="19" spans="1:11" x14ac:dyDescent="0.2">
      <c r="A19" s="51" t="s">
        <v>24</v>
      </c>
      <c r="B19" s="24"/>
      <c r="C19" s="25"/>
      <c r="D19" s="26"/>
      <c r="E19" s="26"/>
      <c r="F19" s="26"/>
      <c r="G19" s="26"/>
      <c r="H19" s="26"/>
      <c r="I19" s="26"/>
      <c r="J19" s="26"/>
      <c r="K19" s="26"/>
    </row>
    <row r="20" spans="1:11" x14ac:dyDescent="0.2">
      <c r="A20" s="22" t="s">
        <v>25</v>
      </c>
      <c r="B20" s="52"/>
      <c r="C20" s="52"/>
      <c r="D20" s="25"/>
      <c r="E20" s="25"/>
      <c r="F20" s="25"/>
      <c r="G20" s="26"/>
      <c r="H20" s="26"/>
      <c r="I20" s="26"/>
      <c r="J20" s="26"/>
      <c r="K20" s="26"/>
    </row>
    <row r="21" spans="1:11" ht="12.6" customHeight="1" x14ac:dyDescent="0.2">
      <c r="A21" s="22" t="s">
        <v>26</v>
      </c>
      <c r="B21" s="52"/>
      <c r="C21" s="52"/>
      <c r="D21" s="19"/>
      <c r="E21" s="26"/>
      <c r="F21" s="26"/>
      <c r="G21" s="26"/>
      <c r="H21" s="26"/>
      <c r="I21" s="26"/>
      <c r="J21" s="26"/>
      <c r="K21" s="26"/>
    </row>
    <row r="22" spans="1:11" ht="12.6" customHeight="1" x14ac:dyDescent="0.2">
      <c r="A22" s="22" t="s">
        <v>27</v>
      </c>
      <c r="B22" s="52"/>
      <c r="C22" s="52"/>
      <c r="D22" s="19"/>
      <c r="E22" s="26"/>
      <c r="F22" s="26"/>
      <c r="G22" s="26"/>
      <c r="H22" s="26"/>
      <c r="I22" s="26"/>
      <c r="J22" s="26"/>
      <c r="K22" s="26"/>
    </row>
    <row r="23" spans="1:11" ht="12.6" customHeight="1" x14ac:dyDescent="0.2">
      <c r="A23" s="22" t="s">
        <v>28</v>
      </c>
      <c r="B23" s="52"/>
      <c r="C23" s="52"/>
      <c r="D23" s="19"/>
      <c r="E23" s="26"/>
      <c r="F23" s="26"/>
      <c r="G23" s="26"/>
      <c r="H23" s="26"/>
      <c r="I23" s="26"/>
      <c r="J23" s="26"/>
      <c r="K23" s="26"/>
    </row>
    <row r="24" spans="1:11" x14ac:dyDescent="0.2">
      <c r="A24" s="39"/>
      <c r="B24" s="26"/>
      <c r="C24" s="26"/>
      <c r="D24" s="26"/>
      <c r="E24" s="26"/>
      <c r="F24" s="45"/>
      <c r="G24" s="45"/>
      <c r="H24" s="45"/>
      <c r="I24" s="45"/>
      <c r="J24" s="45"/>
      <c r="K24" s="45"/>
    </row>
    <row r="25" spans="1:11" hidden="1" x14ac:dyDescent="0.2">
      <c r="A25" s="13" t="s">
        <v>29</v>
      </c>
      <c r="B25" s="14"/>
      <c r="C25" s="14"/>
      <c r="D25" s="14"/>
      <c r="E25" s="14"/>
      <c r="F25" s="14"/>
      <c r="G25" s="45"/>
      <c r="H25" s="45"/>
      <c r="I25" s="45"/>
      <c r="J25" s="45"/>
      <c r="K25" s="45"/>
    </row>
    <row r="26" spans="1:11" ht="12.75" hidden="1" customHeight="1" x14ac:dyDescent="0.2">
      <c r="A26" s="12" t="s">
        <v>30</v>
      </c>
      <c r="B26" s="6"/>
      <c r="C26" s="6"/>
      <c r="D26" s="12"/>
      <c r="E26" s="12"/>
      <c r="F26" s="12"/>
      <c r="G26" s="45"/>
      <c r="H26" s="45"/>
      <c r="I26" s="45"/>
      <c r="J26" s="45"/>
      <c r="K26" s="45"/>
    </row>
    <row r="27" spans="1:11" hidden="1" x14ac:dyDescent="0.2">
      <c r="A27" s="11" t="s">
        <v>31</v>
      </c>
      <c r="B27" s="11"/>
      <c r="C27" s="11"/>
      <c r="D27" s="11"/>
      <c r="E27" s="11"/>
      <c r="F27" s="11"/>
      <c r="G27" s="45"/>
      <c r="H27" s="45"/>
      <c r="I27" s="45"/>
      <c r="J27" s="45"/>
      <c r="K27" s="45"/>
    </row>
    <row r="28" spans="1:11" hidden="1" x14ac:dyDescent="0.2">
      <c r="A28" s="11" t="s">
        <v>32</v>
      </c>
      <c r="B28" s="11"/>
      <c r="C28" s="11"/>
      <c r="D28" s="11"/>
      <c r="E28" s="11"/>
      <c r="F28" s="11"/>
      <c r="G28" s="45"/>
      <c r="H28" s="45"/>
      <c r="I28" s="45"/>
      <c r="J28" s="45"/>
      <c r="K28" s="45"/>
    </row>
    <row r="29" spans="1:11" hidden="1" x14ac:dyDescent="0.2">
      <c r="A29" s="12" t="s">
        <v>33</v>
      </c>
      <c r="B29" s="12"/>
      <c r="C29" s="12"/>
      <c r="D29" s="12"/>
      <c r="E29" s="12"/>
      <c r="F29" s="12"/>
      <c r="G29" s="45"/>
      <c r="H29" s="45"/>
      <c r="I29" s="45"/>
      <c r="J29" s="45"/>
      <c r="K29" s="45"/>
    </row>
    <row r="30" spans="1:11" hidden="1" x14ac:dyDescent="0.2">
      <c r="A30" s="12" t="s">
        <v>34</v>
      </c>
      <c r="B30" s="12"/>
      <c r="C30" s="12"/>
      <c r="D30" s="12"/>
      <c r="E30" s="12"/>
      <c r="F30" s="12"/>
      <c r="G30" s="45"/>
      <c r="H30" s="45"/>
      <c r="I30" s="45"/>
      <c r="J30" s="45"/>
      <c r="K30" s="45"/>
    </row>
    <row r="31" spans="1:11" hidden="1" x14ac:dyDescent="0.2">
      <c r="A31" s="11" t="s">
        <v>35</v>
      </c>
      <c r="B31" s="11"/>
      <c r="C31" s="11"/>
      <c r="D31" s="11"/>
      <c r="E31" s="11"/>
      <c r="F31" s="11"/>
      <c r="G31" s="45"/>
      <c r="H31" s="45"/>
      <c r="I31" s="45"/>
      <c r="J31" s="45"/>
      <c r="K31" s="45"/>
    </row>
    <row r="32" spans="1:11" hidden="1" x14ac:dyDescent="0.2">
      <c r="A32" s="11" t="s">
        <v>36</v>
      </c>
      <c r="B32" s="11"/>
      <c r="C32" s="11"/>
      <c r="D32" s="11"/>
      <c r="E32" s="11"/>
      <c r="F32" s="11"/>
      <c r="G32" s="45"/>
      <c r="H32" s="45"/>
      <c r="I32" s="45"/>
      <c r="J32" s="45"/>
      <c r="K32" s="45"/>
    </row>
    <row r="33" spans="1:11" hidden="1" x14ac:dyDescent="0.2">
      <c r="A33" s="11" t="s">
        <v>37</v>
      </c>
      <c r="B33" s="11"/>
      <c r="C33" s="11"/>
      <c r="D33" s="11"/>
      <c r="E33" s="11"/>
      <c r="F33" s="11"/>
      <c r="G33" s="45"/>
      <c r="H33" s="45"/>
      <c r="I33" s="45"/>
      <c r="J33" s="45"/>
      <c r="K33" s="45"/>
    </row>
    <row r="34" spans="1:11" hidden="1" x14ac:dyDescent="0.2">
      <c r="A34" s="12" t="s">
        <v>38</v>
      </c>
      <c r="B34" s="12"/>
      <c r="C34" s="12"/>
      <c r="D34" s="12"/>
      <c r="E34" s="12"/>
      <c r="F34" s="12"/>
      <c r="G34" s="45"/>
      <c r="H34" s="45"/>
      <c r="I34" s="45"/>
      <c r="J34" s="45"/>
      <c r="K34" s="45"/>
    </row>
    <row r="35" spans="1:11" hidden="1" x14ac:dyDescent="0.2">
      <c r="A35" s="12" t="s">
        <v>39</v>
      </c>
      <c r="B35" s="12"/>
      <c r="C35" s="12"/>
      <c r="D35" s="12"/>
      <c r="E35" s="12"/>
      <c r="F35" s="12"/>
      <c r="G35" s="45"/>
      <c r="H35" s="45"/>
      <c r="I35" s="45"/>
      <c r="J35" s="45"/>
      <c r="K35" s="45"/>
    </row>
    <row r="36" spans="1:11" hidden="1" x14ac:dyDescent="0.2">
      <c r="A36" s="78" t="s">
        <v>9</v>
      </c>
      <c r="B36" s="77"/>
      <c r="C36" s="77"/>
      <c r="D36" s="77"/>
      <c r="E36" s="77"/>
      <c r="F36" s="77"/>
      <c r="G36" s="45"/>
      <c r="H36" s="45"/>
      <c r="I36" s="45"/>
      <c r="J36" s="45"/>
      <c r="K36" s="45"/>
    </row>
    <row r="37" spans="1:11" hidden="1" x14ac:dyDescent="0.2">
      <c r="A37" s="78" t="s">
        <v>40</v>
      </c>
      <c r="B37" s="77"/>
      <c r="C37" s="77"/>
      <c r="D37" s="77"/>
      <c r="E37" s="77"/>
      <c r="F37" s="77"/>
      <c r="G37" s="45"/>
      <c r="H37" s="45"/>
      <c r="I37" s="45"/>
      <c r="J37" s="45"/>
      <c r="K37" s="45"/>
    </row>
    <row r="38" spans="1:11" hidden="1" x14ac:dyDescent="0.2">
      <c r="A38" s="78" t="s">
        <v>119</v>
      </c>
      <c r="B38" s="77"/>
      <c r="C38" s="77"/>
      <c r="D38" s="77"/>
      <c r="E38" s="77"/>
      <c r="F38" s="77"/>
      <c r="G38" s="45"/>
      <c r="H38" s="45"/>
      <c r="I38" s="45"/>
      <c r="J38" s="45"/>
      <c r="K38" s="45"/>
    </row>
    <row r="39" spans="1:11" hidden="1" x14ac:dyDescent="0.2">
      <c r="A39" s="62" t="s">
        <v>41</v>
      </c>
      <c r="B39" s="5"/>
      <c r="C39" s="5"/>
      <c r="D39" s="5"/>
      <c r="E39" s="5"/>
      <c r="F39" s="5"/>
      <c r="G39" s="45"/>
      <c r="H39" s="45"/>
      <c r="I39" s="45"/>
      <c r="J39" s="45"/>
      <c r="K39" s="45"/>
    </row>
    <row r="40" spans="1:11" hidden="1" x14ac:dyDescent="0.2">
      <c r="A40" s="63" t="s">
        <v>42</v>
      </c>
      <c r="B40" s="5"/>
      <c r="C40" s="5"/>
      <c r="D40" s="5"/>
      <c r="E40" s="5"/>
      <c r="F40" s="5"/>
      <c r="G40" s="45"/>
      <c r="H40" s="45"/>
      <c r="I40" s="45"/>
      <c r="J40" s="45"/>
      <c r="K40" s="45"/>
    </row>
    <row r="41" spans="1:11" hidden="1" x14ac:dyDescent="0.2">
      <c r="A41" s="63" t="s">
        <v>43</v>
      </c>
      <c r="B41" s="5"/>
      <c r="C41" s="5"/>
      <c r="D41" s="5"/>
      <c r="E41" s="5"/>
      <c r="F41" s="5"/>
      <c r="G41" s="45"/>
      <c r="H41" s="45"/>
      <c r="I41" s="45"/>
      <c r="J41" s="45"/>
      <c r="K41" s="45"/>
    </row>
    <row r="42" spans="1:11" hidden="1" x14ac:dyDescent="0.2">
      <c r="A42" s="63" t="s">
        <v>44</v>
      </c>
      <c r="B42" s="5"/>
      <c r="C42" s="5"/>
      <c r="D42" s="5"/>
      <c r="E42" s="5"/>
      <c r="F42" s="5"/>
      <c r="G42" s="45"/>
      <c r="H42" s="45"/>
      <c r="I42" s="45"/>
      <c r="J42" s="45"/>
      <c r="K42" s="45"/>
    </row>
    <row r="43" spans="1:11" hidden="1" x14ac:dyDescent="0.2">
      <c r="A43" s="63" t="s">
        <v>45</v>
      </c>
      <c r="B43" s="5"/>
      <c r="C43" s="5"/>
      <c r="D43" s="5"/>
      <c r="E43" s="5"/>
      <c r="F43" s="5"/>
      <c r="G43" s="45"/>
      <c r="H43" s="45"/>
      <c r="I43" s="45"/>
      <c r="J43" s="45"/>
      <c r="K43" s="45"/>
    </row>
    <row r="44" spans="1:11" hidden="1" x14ac:dyDescent="0.2">
      <c r="A44" s="63" t="s">
        <v>46</v>
      </c>
      <c r="B44" s="5"/>
      <c r="C44" s="5"/>
      <c r="D44" s="5"/>
      <c r="E44" s="5"/>
      <c r="F44" s="5"/>
      <c r="G44" s="45"/>
      <c r="H44" s="45"/>
      <c r="I44" s="45"/>
      <c r="J44" s="45"/>
      <c r="K44" s="45"/>
    </row>
    <row r="45" spans="1:11" hidden="1" x14ac:dyDescent="0.2">
      <c r="A45" s="79" t="s">
        <v>47</v>
      </c>
      <c r="B45" s="77"/>
      <c r="C45" s="77"/>
      <c r="D45" s="77"/>
      <c r="E45" s="77"/>
      <c r="F45" s="77"/>
      <c r="G45" s="45"/>
      <c r="H45" s="45"/>
      <c r="I45" s="45"/>
      <c r="J45" s="45"/>
      <c r="K45" s="45"/>
    </row>
    <row r="46" spans="1:11" hidden="1" x14ac:dyDescent="0.2">
      <c r="A46" s="77" t="s">
        <v>48</v>
      </c>
      <c r="B46" s="77"/>
      <c r="C46" s="77"/>
      <c r="D46" s="77"/>
      <c r="E46" s="77"/>
      <c r="F46" s="77"/>
      <c r="G46" s="45"/>
      <c r="H46" s="45"/>
      <c r="I46" s="45"/>
      <c r="J46" s="45"/>
      <c r="K46" s="45"/>
    </row>
    <row r="47" spans="1:11" hidden="1" x14ac:dyDescent="0.2">
      <c r="A47" s="64">
        <v>-20000</v>
      </c>
      <c r="B47" s="5"/>
      <c r="C47" s="5"/>
      <c r="D47" s="5"/>
      <c r="E47" s="5"/>
      <c r="F47" s="5"/>
      <c r="G47" s="45"/>
      <c r="H47" s="45"/>
      <c r="I47" s="45"/>
      <c r="J47" s="45"/>
      <c r="K47" s="45"/>
    </row>
    <row r="48" spans="1:11" ht="25.5" hidden="1" x14ac:dyDescent="0.2">
      <c r="A48" s="95" t="s">
        <v>49</v>
      </c>
      <c r="B48" s="77"/>
      <c r="C48" s="77"/>
      <c r="D48" s="77"/>
      <c r="E48" s="77"/>
      <c r="F48" s="77"/>
      <c r="G48" s="45"/>
      <c r="H48" s="45"/>
      <c r="I48" s="45"/>
      <c r="J48" s="45"/>
      <c r="K48" s="45"/>
    </row>
    <row r="49" spans="1:11" ht="25.5" hidden="1" x14ac:dyDescent="0.2">
      <c r="A49" s="95" t="s">
        <v>50</v>
      </c>
      <c r="B49" s="77"/>
      <c r="C49" s="77"/>
      <c r="D49" s="77"/>
      <c r="E49" s="77"/>
      <c r="F49" s="77"/>
      <c r="G49" s="45"/>
      <c r="H49" s="45"/>
      <c r="I49" s="45"/>
      <c r="J49" s="45"/>
      <c r="K49" s="45"/>
    </row>
    <row r="50" spans="1:11" ht="25.5" hidden="1" x14ac:dyDescent="0.2">
      <c r="A50" s="96" t="s">
        <v>51</v>
      </c>
      <c r="B50" s="5"/>
      <c r="C50" s="5"/>
      <c r="D50" s="5"/>
      <c r="E50" s="5"/>
      <c r="F50" s="5"/>
      <c r="G50" s="45"/>
      <c r="H50" s="45"/>
      <c r="I50" s="45"/>
      <c r="J50" s="45"/>
      <c r="K50" s="45"/>
    </row>
    <row r="51" spans="1:11" ht="25.5" hidden="1" x14ac:dyDescent="0.2">
      <c r="A51" s="96" t="s">
        <v>52</v>
      </c>
      <c r="B51" s="5"/>
      <c r="C51" s="5"/>
      <c r="D51" s="5"/>
      <c r="E51" s="5"/>
      <c r="F51" s="5"/>
      <c r="G51" s="45"/>
      <c r="H51" s="45"/>
      <c r="I51" s="45"/>
      <c r="J51" s="45"/>
      <c r="K51" s="45"/>
    </row>
    <row r="52" spans="1:11" ht="38.25" hidden="1" x14ac:dyDescent="0.2">
      <c r="A52" s="96" t="s">
        <v>53</v>
      </c>
      <c r="B52" s="86"/>
      <c r="C52" s="86"/>
      <c r="D52" s="94"/>
      <c r="E52" s="65"/>
      <c r="F52" s="65"/>
      <c r="G52" s="45"/>
      <c r="H52" s="45"/>
      <c r="I52" s="45"/>
      <c r="J52" s="45"/>
      <c r="K52" s="45"/>
    </row>
    <row r="53" spans="1:11" hidden="1" x14ac:dyDescent="0.2">
      <c r="A53" s="91" t="s">
        <v>54</v>
      </c>
      <c r="B53" s="92"/>
      <c r="C53" s="92"/>
      <c r="D53" s="85"/>
      <c r="E53" s="66"/>
      <c r="F53" s="66" t="b">
        <v>1</v>
      </c>
      <c r="G53" s="45"/>
      <c r="H53" s="45"/>
      <c r="I53" s="45"/>
      <c r="J53" s="45"/>
      <c r="K53" s="45"/>
    </row>
    <row r="54" spans="1:11" hidden="1" x14ac:dyDescent="0.2">
      <c r="A54" s="93" t="s">
        <v>55</v>
      </c>
      <c r="B54" s="91"/>
      <c r="C54" s="91"/>
      <c r="D54" s="91"/>
      <c r="E54" s="66"/>
      <c r="F54" s="66" t="b">
        <v>0</v>
      </c>
      <c r="G54" s="45"/>
      <c r="H54" s="45"/>
      <c r="I54" s="45"/>
      <c r="J54" s="45"/>
      <c r="K54" s="45"/>
    </row>
    <row r="55" spans="1:11" hidden="1" x14ac:dyDescent="0.2">
      <c r="A55" s="97"/>
      <c r="B55" s="87">
        <f>COUNT(Travel!B12:B33)</f>
        <v>21</v>
      </c>
      <c r="C55" s="87"/>
      <c r="D55" s="87">
        <f>COUNTIF(Travel!D12:D33,"*")</f>
        <v>21</v>
      </c>
      <c r="E55" s="88"/>
      <c r="F55" s="88" t="b">
        <f>MIN(B55,D55)=MAX(B55,D55)</f>
        <v>1</v>
      </c>
      <c r="G55" s="45"/>
      <c r="H55" s="45"/>
      <c r="I55" s="45"/>
      <c r="J55" s="45"/>
      <c r="K55" s="45"/>
    </row>
    <row r="56" spans="1:11" hidden="1" x14ac:dyDescent="0.2">
      <c r="A56" s="97" t="s">
        <v>56</v>
      </c>
      <c r="B56" s="87">
        <f>COUNT(Travel!B38:B45)</f>
        <v>8</v>
      </c>
      <c r="C56" s="87"/>
      <c r="D56" s="87">
        <f>COUNTIF(Travel!D38:D45,"*")</f>
        <v>8</v>
      </c>
      <c r="E56" s="88"/>
      <c r="F56" s="88" t="b">
        <f>MIN(B56,D56)=MAX(B56,D56)</f>
        <v>1</v>
      </c>
    </row>
    <row r="57" spans="1:11" hidden="1" x14ac:dyDescent="0.2">
      <c r="A57" s="98"/>
      <c r="B57" s="87">
        <f>COUNT(Travel!B50:B52)</f>
        <v>2</v>
      </c>
      <c r="C57" s="87"/>
      <c r="D57" s="87">
        <f>COUNTIF(Travel!D50:D52,"*")</f>
        <v>2</v>
      </c>
      <c r="E57" s="88"/>
      <c r="F57" s="88" t="b">
        <f>MIN(B57,D57)=MAX(B57,D57)</f>
        <v>1</v>
      </c>
    </row>
    <row r="58" spans="1:11" hidden="1" x14ac:dyDescent="0.2">
      <c r="A58" s="99" t="s">
        <v>57</v>
      </c>
      <c r="B58" s="89">
        <f>COUNT(Hospitality!B11:B12)</f>
        <v>1</v>
      </c>
      <c r="C58" s="89"/>
      <c r="D58" s="89">
        <f>COUNTIF(Hospitality!D11:D12,"*")</f>
        <v>0</v>
      </c>
      <c r="E58" s="90"/>
      <c r="F58" s="90" t="b">
        <f>MIN(B58,D58)=MAX(B58,D58)</f>
        <v>0</v>
      </c>
    </row>
    <row r="59" spans="1:11" hidden="1" x14ac:dyDescent="0.2">
      <c r="A59" s="100" t="s">
        <v>58</v>
      </c>
      <c r="B59" s="88">
        <f>COUNT('All other expenses'!B11:B16)</f>
        <v>3</v>
      </c>
      <c r="C59" s="88"/>
      <c r="D59" s="88">
        <f>COUNTIF('All other expenses'!D11:D16,"*")</f>
        <v>3</v>
      </c>
      <c r="E59" s="88"/>
      <c r="F59" s="88" t="b">
        <f>MIN(B59,D59)=MAX(B59,D59)</f>
        <v>1</v>
      </c>
    </row>
    <row r="60" spans="1:11" hidden="1" x14ac:dyDescent="0.2">
      <c r="A60" s="99" t="s">
        <v>59</v>
      </c>
      <c r="B60" s="89">
        <f>COUNTIF('Gifts and benefits'!B11:B32,"*")</f>
        <v>22</v>
      </c>
      <c r="C60" s="89">
        <f>COUNTIF('Gifts and benefits'!C11:C32,"*")</f>
        <v>22</v>
      </c>
      <c r="D60" s="89"/>
      <c r="E60" s="89">
        <f>COUNTA('Gifts and benefits'!E11:E32)</f>
        <v>22</v>
      </c>
      <c r="F60" s="90"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04"/>
  <sheetViews>
    <sheetView topLeftCell="A34" zoomScaleNormal="100" workbookViewId="0">
      <selection activeCell="A53" sqref="A53:XFD53"/>
    </sheetView>
  </sheetViews>
  <sheetFormatPr defaultColWidth="0" defaultRowHeight="12.75" zeroHeight="1" x14ac:dyDescent="0.2"/>
  <cols>
    <col min="1" max="1" width="35.7109375" style="15" customWidth="1"/>
    <col min="2" max="2" width="14.28515625" style="15" customWidth="1"/>
    <col min="3" max="3" width="71.42578125" style="15" customWidth="1"/>
    <col min="4" max="4" width="50" style="15" customWidth="1"/>
    <col min="5" max="5" width="21.42578125" style="15" customWidth="1"/>
    <col min="6" max="6" width="37.5703125" style="15" customWidth="1"/>
    <col min="7" max="9" width="9.140625" style="15" hidden="1" customWidth="1"/>
    <col min="10" max="13" width="0" style="15" hidden="1" customWidth="1"/>
    <col min="14" max="16384" width="9.140625" style="15" hidden="1"/>
  </cols>
  <sheetData>
    <row r="1" spans="1:6" ht="26.25" customHeight="1" x14ac:dyDescent="0.2">
      <c r="A1" s="127" t="s">
        <v>60</v>
      </c>
      <c r="B1" s="127"/>
      <c r="C1" s="127"/>
      <c r="D1" s="127"/>
      <c r="E1" s="127"/>
      <c r="F1" s="45"/>
    </row>
    <row r="2" spans="1:6" ht="21" customHeight="1" x14ac:dyDescent="0.2">
      <c r="A2" s="4" t="s">
        <v>3</v>
      </c>
      <c r="B2" s="128" t="str">
        <f>'Summary and sign-off'!B2:F2</f>
        <v>Ministry of Defence</v>
      </c>
      <c r="C2" s="128"/>
      <c r="D2" s="128"/>
      <c r="E2" s="128"/>
      <c r="F2" s="45"/>
    </row>
    <row r="3" spans="1:6" ht="21" customHeight="1" x14ac:dyDescent="0.2">
      <c r="A3" s="4" t="s">
        <v>61</v>
      </c>
      <c r="B3" s="128" t="str">
        <f>'Summary and sign-off'!B3:F3</f>
        <v xml:space="preserve">Andrew Bridgman </v>
      </c>
      <c r="C3" s="128"/>
      <c r="D3" s="128"/>
      <c r="E3" s="128"/>
      <c r="F3" s="45"/>
    </row>
    <row r="4" spans="1:6" ht="21" customHeight="1" x14ac:dyDescent="0.2">
      <c r="A4" s="4" t="s">
        <v>62</v>
      </c>
      <c r="B4" s="128">
        <f>'Summary and sign-off'!B4:F4</f>
        <v>43647</v>
      </c>
      <c r="C4" s="128"/>
      <c r="D4" s="128"/>
      <c r="E4" s="128"/>
      <c r="F4" s="45"/>
    </row>
    <row r="5" spans="1:6" ht="21" customHeight="1" x14ac:dyDescent="0.2">
      <c r="A5" s="4" t="s">
        <v>63</v>
      </c>
      <c r="B5" s="128">
        <f>'Summary and sign-off'!B5:F5</f>
        <v>44012</v>
      </c>
      <c r="C5" s="128"/>
      <c r="D5" s="128"/>
      <c r="E5" s="128"/>
      <c r="F5" s="45"/>
    </row>
    <row r="6" spans="1:6" ht="21" customHeight="1" x14ac:dyDescent="0.2">
      <c r="A6" s="4" t="s">
        <v>64</v>
      </c>
      <c r="B6" s="126" t="s">
        <v>31</v>
      </c>
      <c r="C6" s="126"/>
      <c r="D6" s="126"/>
      <c r="E6" s="126"/>
      <c r="F6" s="45"/>
    </row>
    <row r="7" spans="1:6" ht="21" customHeight="1" x14ac:dyDescent="0.2">
      <c r="A7" s="4" t="s">
        <v>7</v>
      </c>
      <c r="B7" s="144">
        <v>54242.639999999992</v>
      </c>
      <c r="C7" s="144"/>
      <c r="D7" s="144"/>
      <c r="E7" s="144"/>
      <c r="F7" s="45"/>
    </row>
    <row r="8" spans="1:6" ht="36" customHeight="1" x14ac:dyDescent="0.2">
      <c r="A8" s="131" t="s">
        <v>65</v>
      </c>
      <c r="B8" s="132"/>
      <c r="C8" s="132"/>
      <c r="D8" s="132"/>
      <c r="E8" s="132"/>
      <c r="F8" s="21"/>
    </row>
    <row r="9" spans="1:6" ht="36" customHeight="1" x14ac:dyDescent="0.2">
      <c r="A9" s="133" t="s">
        <v>66</v>
      </c>
      <c r="B9" s="134"/>
      <c r="C9" s="134"/>
      <c r="D9" s="134"/>
      <c r="E9" s="134"/>
      <c r="F9" s="21"/>
    </row>
    <row r="10" spans="1:6" ht="24.75" customHeight="1" x14ac:dyDescent="0.2">
      <c r="A10" s="130" t="s">
        <v>67</v>
      </c>
      <c r="B10" s="135"/>
      <c r="C10" s="130"/>
      <c r="D10" s="130"/>
      <c r="E10" s="130"/>
      <c r="F10" s="46"/>
    </row>
    <row r="11" spans="1:6" ht="27" customHeight="1" x14ac:dyDescent="0.2">
      <c r="A11" s="34" t="s">
        <v>68</v>
      </c>
      <c r="B11" s="34" t="s">
        <v>69</v>
      </c>
      <c r="C11" s="34" t="s">
        <v>70</v>
      </c>
      <c r="D11" s="34" t="s">
        <v>71</v>
      </c>
      <c r="E11" s="34" t="s">
        <v>72</v>
      </c>
      <c r="F11" s="47"/>
    </row>
    <row r="12" spans="1:6" s="67" customFormat="1" x14ac:dyDescent="0.2">
      <c r="A12" s="113">
        <v>43691</v>
      </c>
      <c r="B12" s="114">
        <v>2085.83</v>
      </c>
      <c r="C12" s="115" t="s">
        <v>122</v>
      </c>
      <c r="D12" s="115" t="s">
        <v>136</v>
      </c>
      <c r="E12" s="116" t="s">
        <v>186</v>
      </c>
      <c r="F12" s="1"/>
    </row>
    <row r="13" spans="1:6" s="67" customFormat="1" x14ac:dyDescent="0.2">
      <c r="A13" s="113"/>
      <c r="B13" s="114">
        <v>447.17</v>
      </c>
      <c r="C13" s="115" t="s">
        <v>123</v>
      </c>
      <c r="D13" s="115" t="s">
        <v>124</v>
      </c>
      <c r="E13" s="116" t="s">
        <v>123</v>
      </c>
      <c r="F13" s="1"/>
    </row>
    <row r="14" spans="1:6" s="67" customFormat="1" x14ac:dyDescent="0.2">
      <c r="A14" s="113"/>
      <c r="B14" s="114">
        <v>186.12</v>
      </c>
      <c r="C14" s="115" t="s">
        <v>123</v>
      </c>
      <c r="D14" s="115" t="s">
        <v>125</v>
      </c>
      <c r="E14" s="116" t="s">
        <v>123</v>
      </c>
      <c r="F14" s="1"/>
    </row>
    <row r="15" spans="1:6" s="67" customFormat="1" x14ac:dyDescent="0.2">
      <c r="A15" s="113"/>
      <c r="B15" s="114">
        <v>55.79</v>
      </c>
      <c r="C15" s="115" t="s">
        <v>123</v>
      </c>
      <c r="D15" s="115" t="s">
        <v>126</v>
      </c>
      <c r="E15" s="116" t="s">
        <v>123</v>
      </c>
      <c r="F15" s="1"/>
    </row>
    <row r="16" spans="1:6" s="67" customFormat="1" x14ac:dyDescent="0.2">
      <c r="A16" s="113"/>
      <c r="B16" s="114">
        <v>17.39</v>
      </c>
      <c r="C16" s="115" t="s">
        <v>123</v>
      </c>
      <c r="D16" s="115" t="s">
        <v>135</v>
      </c>
      <c r="E16" s="116" t="s">
        <v>123</v>
      </c>
      <c r="F16" s="1"/>
    </row>
    <row r="17" spans="1:6" s="67" customFormat="1" ht="12.75" customHeight="1" x14ac:dyDescent="0.2">
      <c r="A17" s="113">
        <v>43698</v>
      </c>
      <c r="B17" s="114">
        <v>2230.83</v>
      </c>
      <c r="C17" s="115" t="s">
        <v>127</v>
      </c>
      <c r="D17" s="115" t="s">
        <v>190</v>
      </c>
      <c r="E17" s="116" t="s">
        <v>187</v>
      </c>
      <c r="F17" s="1"/>
    </row>
    <row r="18" spans="1:6" s="67" customFormat="1" ht="12.75" customHeight="1" x14ac:dyDescent="0.2">
      <c r="A18" s="113"/>
      <c r="B18" s="114">
        <v>698.54</v>
      </c>
      <c r="C18" s="115" t="s">
        <v>123</v>
      </c>
      <c r="D18" s="115" t="s">
        <v>124</v>
      </c>
      <c r="E18" s="116" t="s">
        <v>123</v>
      </c>
      <c r="F18" s="1"/>
    </row>
    <row r="19" spans="1:6" s="67" customFormat="1" ht="12.75" customHeight="1" x14ac:dyDescent="0.2">
      <c r="A19" s="113"/>
      <c r="B19" s="114">
        <v>48.88</v>
      </c>
      <c r="C19" s="115" t="s">
        <v>123</v>
      </c>
      <c r="D19" s="115" t="s">
        <v>126</v>
      </c>
      <c r="E19" s="116" t="s">
        <v>123</v>
      </c>
      <c r="F19" s="1"/>
    </row>
    <row r="20" spans="1:6" s="67" customFormat="1" ht="12.75" customHeight="1" x14ac:dyDescent="0.2">
      <c r="A20" s="113"/>
      <c r="B20" s="114">
        <v>16.78</v>
      </c>
      <c r="C20" s="115" t="s">
        <v>123</v>
      </c>
      <c r="D20" s="115" t="s">
        <v>125</v>
      </c>
      <c r="E20" s="116" t="s">
        <v>123</v>
      </c>
      <c r="F20" s="1"/>
    </row>
    <row r="21" spans="1:6" s="67" customFormat="1" ht="12.75" customHeight="1" x14ac:dyDescent="0.2">
      <c r="A21" s="113">
        <v>43756</v>
      </c>
      <c r="B21" s="114">
        <v>750</v>
      </c>
      <c r="C21" s="115" t="s">
        <v>128</v>
      </c>
      <c r="D21" s="115" t="s">
        <v>129</v>
      </c>
      <c r="E21" s="116" t="s">
        <v>130</v>
      </c>
      <c r="F21" s="1"/>
    </row>
    <row r="22" spans="1:6" s="67" customFormat="1" ht="26.25" customHeight="1" x14ac:dyDescent="0.2">
      <c r="A22" s="113">
        <v>43751</v>
      </c>
      <c r="B22" s="114">
        <v>5477.13</v>
      </c>
      <c r="C22" s="115" t="s">
        <v>214</v>
      </c>
      <c r="D22" s="115" t="s">
        <v>137</v>
      </c>
      <c r="E22" s="116" t="s">
        <v>131</v>
      </c>
      <c r="F22" s="1"/>
    </row>
    <row r="23" spans="1:6" s="67" customFormat="1" x14ac:dyDescent="0.2">
      <c r="A23" s="117"/>
      <c r="B23" s="114">
        <v>51.99</v>
      </c>
      <c r="C23" s="115" t="s">
        <v>123</v>
      </c>
      <c r="D23" s="115" t="s">
        <v>126</v>
      </c>
      <c r="E23" s="116" t="s">
        <v>123</v>
      </c>
      <c r="F23" s="1"/>
    </row>
    <row r="24" spans="1:6" s="67" customFormat="1" x14ac:dyDescent="0.2">
      <c r="A24" s="117"/>
      <c r="B24" s="114">
        <v>18.260000000000002</v>
      </c>
      <c r="C24" s="115" t="s">
        <v>123</v>
      </c>
      <c r="D24" s="115" t="s">
        <v>125</v>
      </c>
      <c r="E24" s="116" t="s">
        <v>123</v>
      </c>
      <c r="F24" s="1"/>
    </row>
    <row r="25" spans="1:6" s="67" customFormat="1" ht="25.5" x14ac:dyDescent="0.2">
      <c r="A25" s="117">
        <v>43814</v>
      </c>
      <c r="B25" s="114">
        <v>13670.43</v>
      </c>
      <c r="C25" s="115" t="s">
        <v>132</v>
      </c>
      <c r="D25" s="115" t="s">
        <v>203</v>
      </c>
      <c r="E25" s="116" t="s">
        <v>202</v>
      </c>
      <c r="F25" s="1"/>
    </row>
    <row r="26" spans="1:6" s="67" customFormat="1" x14ac:dyDescent="0.2">
      <c r="A26" s="117"/>
      <c r="B26" s="114">
        <v>995.78</v>
      </c>
      <c r="C26" s="115" t="s">
        <v>123</v>
      </c>
      <c r="D26" s="115" t="s">
        <v>124</v>
      </c>
      <c r="E26" s="116" t="s">
        <v>123</v>
      </c>
      <c r="F26" s="1"/>
    </row>
    <row r="27" spans="1:6" s="67" customFormat="1" x14ac:dyDescent="0.2">
      <c r="A27" s="117"/>
      <c r="B27" s="114">
        <v>18.440000000000001</v>
      </c>
      <c r="C27" s="115" t="s">
        <v>123</v>
      </c>
      <c r="D27" s="115" t="s">
        <v>125</v>
      </c>
      <c r="E27" s="116" t="s">
        <v>133</v>
      </c>
      <c r="F27" s="1"/>
    </row>
    <row r="28" spans="1:6" s="67" customFormat="1" x14ac:dyDescent="0.2">
      <c r="A28" s="117"/>
      <c r="B28" s="114">
        <v>8.34</v>
      </c>
      <c r="C28" s="115" t="s">
        <v>123</v>
      </c>
      <c r="D28" s="115" t="s">
        <v>134</v>
      </c>
      <c r="E28" s="116" t="s">
        <v>123</v>
      </c>
      <c r="F28" s="1"/>
    </row>
    <row r="29" spans="1:6" s="67" customFormat="1" ht="38.25" x14ac:dyDescent="0.2">
      <c r="A29" s="117">
        <v>43850</v>
      </c>
      <c r="B29" s="114">
        <v>21432.57</v>
      </c>
      <c r="C29" s="115" t="s">
        <v>224</v>
      </c>
      <c r="D29" s="115" t="s">
        <v>205</v>
      </c>
      <c r="E29" s="116" t="s">
        <v>188</v>
      </c>
      <c r="F29" s="1"/>
    </row>
    <row r="30" spans="1:6" s="67" customFormat="1" x14ac:dyDescent="0.2">
      <c r="A30" s="117"/>
      <c r="B30" s="114">
        <v>3273.02</v>
      </c>
      <c r="C30" s="115" t="s">
        <v>123</v>
      </c>
      <c r="D30" s="115" t="s">
        <v>124</v>
      </c>
      <c r="E30" s="116" t="s">
        <v>123</v>
      </c>
      <c r="F30" s="1"/>
    </row>
    <row r="31" spans="1:6" s="67" customFormat="1" x14ac:dyDescent="0.2">
      <c r="A31" s="117"/>
      <c r="B31" s="114">
        <v>50.81</v>
      </c>
      <c r="C31" s="115" t="s">
        <v>123</v>
      </c>
      <c r="D31" s="115" t="s">
        <v>126</v>
      </c>
      <c r="E31" s="116" t="s">
        <v>123</v>
      </c>
      <c r="F31" s="1"/>
    </row>
    <row r="32" spans="1:6" s="67" customFormat="1" x14ac:dyDescent="0.2">
      <c r="A32" s="117"/>
      <c r="B32" s="114">
        <v>331.08</v>
      </c>
      <c r="C32" s="115" t="s">
        <v>123</v>
      </c>
      <c r="D32" s="115" t="s">
        <v>204</v>
      </c>
      <c r="E32" s="116" t="s">
        <v>123</v>
      </c>
      <c r="F32" s="1"/>
    </row>
    <row r="33" spans="1:6" s="67" customFormat="1" ht="12" customHeight="1" x14ac:dyDescent="0.2">
      <c r="A33" s="117"/>
      <c r="B33" s="114"/>
      <c r="C33" s="115"/>
      <c r="D33" s="115"/>
      <c r="E33" s="116"/>
      <c r="F33" s="1"/>
    </row>
    <row r="34" spans="1:6" ht="19.5" customHeight="1" x14ac:dyDescent="0.2">
      <c r="A34" s="83" t="s">
        <v>73</v>
      </c>
      <c r="B34" s="84">
        <f>SUM(B12:B33)</f>
        <v>51865.179999999993</v>
      </c>
      <c r="C34" s="124"/>
      <c r="D34" s="129"/>
      <c r="E34" s="129"/>
      <c r="F34" s="45"/>
    </row>
    <row r="35" spans="1:6" ht="10.5" customHeight="1" x14ac:dyDescent="0.2">
      <c r="A35" s="26"/>
      <c r="B35" s="21"/>
      <c r="C35" s="26"/>
      <c r="D35" s="26"/>
      <c r="E35" s="26"/>
      <c r="F35" s="26"/>
    </row>
    <row r="36" spans="1:6" ht="24.75" customHeight="1" x14ac:dyDescent="0.2">
      <c r="A36" s="130" t="s">
        <v>74</v>
      </c>
      <c r="B36" s="130"/>
      <c r="C36" s="130"/>
      <c r="D36" s="130"/>
      <c r="E36" s="130"/>
      <c r="F36" s="46"/>
    </row>
    <row r="37" spans="1:6" ht="27" customHeight="1" x14ac:dyDescent="0.2">
      <c r="A37" s="34" t="s">
        <v>68</v>
      </c>
      <c r="B37" s="34" t="s">
        <v>13</v>
      </c>
      <c r="C37" s="34" t="s">
        <v>75</v>
      </c>
      <c r="D37" s="34" t="s">
        <v>71</v>
      </c>
      <c r="E37" s="34" t="s">
        <v>72</v>
      </c>
      <c r="F37" s="47"/>
    </row>
    <row r="38" spans="1:6" s="67" customFormat="1" x14ac:dyDescent="0.2">
      <c r="A38" s="113">
        <v>43682</v>
      </c>
      <c r="B38" s="114">
        <v>410.27</v>
      </c>
      <c r="C38" s="115" t="s">
        <v>215</v>
      </c>
      <c r="D38" s="115" t="s">
        <v>197</v>
      </c>
      <c r="E38" s="116" t="s">
        <v>138</v>
      </c>
      <c r="F38" s="1"/>
    </row>
    <row r="39" spans="1:6" s="67" customFormat="1" x14ac:dyDescent="0.2">
      <c r="A39" s="113">
        <v>43689</v>
      </c>
      <c r="B39" s="114">
        <v>184</v>
      </c>
      <c r="C39" s="115" t="s">
        <v>223</v>
      </c>
      <c r="D39" s="115" t="s">
        <v>139</v>
      </c>
      <c r="E39" s="116" t="s">
        <v>140</v>
      </c>
      <c r="F39" s="1"/>
    </row>
    <row r="40" spans="1:6" s="67" customFormat="1" x14ac:dyDescent="0.2">
      <c r="A40" s="113">
        <v>43734</v>
      </c>
      <c r="B40" s="114">
        <v>545.35</v>
      </c>
      <c r="C40" s="115" t="s">
        <v>216</v>
      </c>
      <c r="D40" s="115" t="s">
        <v>189</v>
      </c>
      <c r="E40" s="116" t="s">
        <v>138</v>
      </c>
      <c r="F40" s="1"/>
    </row>
    <row r="41" spans="1:6" s="67" customFormat="1" x14ac:dyDescent="0.2">
      <c r="A41" s="113"/>
      <c r="B41" s="114">
        <v>34.53</v>
      </c>
      <c r="C41" s="115" t="s">
        <v>123</v>
      </c>
      <c r="D41" s="115" t="s">
        <v>125</v>
      </c>
      <c r="E41" s="116" t="s">
        <v>141</v>
      </c>
      <c r="F41" s="1"/>
    </row>
    <row r="42" spans="1:6" s="67" customFormat="1" x14ac:dyDescent="0.2">
      <c r="A42" s="113">
        <v>43828</v>
      </c>
      <c r="B42" s="114">
        <v>175.4</v>
      </c>
      <c r="C42" s="115" t="s">
        <v>217</v>
      </c>
      <c r="D42" s="115" t="s">
        <v>139</v>
      </c>
      <c r="E42" s="116" t="s">
        <v>140</v>
      </c>
      <c r="F42" s="1"/>
    </row>
    <row r="43" spans="1:6" s="67" customFormat="1" ht="25.5" x14ac:dyDescent="0.2">
      <c r="A43" s="113">
        <v>43893</v>
      </c>
      <c r="B43" s="114">
        <v>298.95999999999998</v>
      </c>
      <c r="C43" s="115" t="s">
        <v>201</v>
      </c>
      <c r="D43" s="115" t="s">
        <v>200</v>
      </c>
      <c r="E43" s="116" t="s">
        <v>143</v>
      </c>
      <c r="F43" s="1"/>
    </row>
    <row r="44" spans="1:6" s="67" customFormat="1" x14ac:dyDescent="0.2">
      <c r="A44" s="113"/>
      <c r="B44" s="114">
        <v>345.03</v>
      </c>
      <c r="C44" s="115" t="s">
        <v>123</v>
      </c>
      <c r="D44" s="115" t="s">
        <v>144</v>
      </c>
      <c r="E44" s="116" t="s">
        <v>145</v>
      </c>
      <c r="F44" s="1"/>
    </row>
    <row r="45" spans="1:6" s="67" customFormat="1" x14ac:dyDescent="0.2">
      <c r="A45" s="113">
        <v>44008</v>
      </c>
      <c r="B45" s="114">
        <v>358.61</v>
      </c>
      <c r="C45" s="115" t="s">
        <v>146</v>
      </c>
      <c r="D45" s="115" t="s">
        <v>198</v>
      </c>
      <c r="E45" s="116" t="s">
        <v>138</v>
      </c>
      <c r="F45" s="1"/>
    </row>
    <row r="46" spans="1:6" ht="19.5" customHeight="1" x14ac:dyDescent="0.2">
      <c r="A46" s="83" t="s">
        <v>76</v>
      </c>
      <c r="B46" s="84">
        <f>SUM(B38:B45)</f>
        <v>2352.15</v>
      </c>
      <c r="C46" s="124"/>
      <c r="D46" s="129"/>
      <c r="E46" s="129"/>
      <c r="F46" s="45"/>
    </row>
    <row r="47" spans="1:6" ht="10.5" customHeight="1" x14ac:dyDescent="0.2">
      <c r="A47" s="26"/>
      <c r="B47" s="21"/>
      <c r="C47" s="26"/>
      <c r="D47" s="26"/>
      <c r="E47" s="26"/>
      <c r="F47" s="26"/>
    </row>
    <row r="48" spans="1:6" ht="24.75" customHeight="1" x14ac:dyDescent="0.2">
      <c r="A48" s="130" t="s">
        <v>77</v>
      </c>
      <c r="B48" s="130"/>
      <c r="C48" s="130"/>
      <c r="D48" s="130"/>
      <c r="E48" s="130"/>
      <c r="F48" s="45"/>
    </row>
    <row r="49" spans="1:6" ht="27" customHeight="1" x14ac:dyDescent="0.2">
      <c r="A49" s="34" t="s">
        <v>68</v>
      </c>
      <c r="B49" s="34" t="s">
        <v>13</v>
      </c>
      <c r="C49" s="34" t="s">
        <v>78</v>
      </c>
      <c r="D49" s="34" t="s">
        <v>79</v>
      </c>
      <c r="E49" s="34" t="s">
        <v>72</v>
      </c>
      <c r="F49" s="48"/>
    </row>
    <row r="50" spans="1:6" s="67" customFormat="1" ht="25.5" x14ac:dyDescent="0.2">
      <c r="A50" s="113">
        <v>43739</v>
      </c>
      <c r="B50" s="114">
        <v>13.74</v>
      </c>
      <c r="C50" s="115" t="s">
        <v>199</v>
      </c>
      <c r="D50" s="115" t="s">
        <v>142</v>
      </c>
      <c r="E50" s="116" t="s">
        <v>141</v>
      </c>
      <c r="F50" s="1"/>
    </row>
    <row r="51" spans="1:6" s="67" customFormat="1" x14ac:dyDescent="0.2">
      <c r="A51" s="113">
        <v>43879</v>
      </c>
      <c r="B51" s="114">
        <v>11.57</v>
      </c>
      <c r="C51" s="115" t="s">
        <v>206</v>
      </c>
      <c r="D51" s="115" t="s">
        <v>142</v>
      </c>
      <c r="E51" s="116" t="s">
        <v>141</v>
      </c>
      <c r="F51" s="1"/>
    </row>
    <row r="52" spans="1:6" s="67" customFormat="1" x14ac:dyDescent="0.2">
      <c r="A52" s="113"/>
      <c r="B52" s="114"/>
      <c r="C52" s="115"/>
      <c r="D52" s="115"/>
      <c r="E52" s="116"/>
      <c r="F52" s="1"/>
    </row>
    <row r="53" spans="1:6" ht="19.5" customHeight="1" x14ac:dyDescent="0.2">
      <c r="A53" s="83" t="s">
        <v>80</v>
      </c>
      <c r="B53" s="84">
        <f>SUM(B50:B52)</f>
        <v>25.310000000000002</v>
      </c>
      <c r="C53" s="124"/>
      <c r="D53" s="129"/>
      <c r="E53" s="129"/>
      <c r="F53" s="45"/>
    </row>
    <row r="54" spans="1:6" ht="10.5" customHeight="1" x14ac:dyDescent="0.2">
      <c r="A54" s="26"/>
      <c r="B54" s="72"/>
      <c r="C54" s="21"/>
      <c r="D54" s="26"/>
      <c r="E54" s="26"/>
      <c r="F54" s="26"/>
    </row>
    <row r="55" spans="1:6" ht="34.5" customHeight="1" x14ac:dyDescent="0.2">
      <c r="A55" s="49" t="s">
        <v>81</v>
      </c>
      <c r="B55" s="73">
        <f>B34+B46+B53</f>
        <v>54242.639999999992</v>
      </c>
      <c r="C55" s="50"/>
      <c r="D55" s="50"/>
      <c r="E55" s="50"/>
      <c r="F55" s="25"/>
    </row>
    <row r="56" spans="1:6" x14ac:dyDescent="0.2">
      <c r="A56" s="26"/>
      <c r="B56" s="21"/>
      <c r="C56" s="26"/>
      <c r="D56" s="26"/>
      <c r="E56" s="26"/>
      <c r="F56" s="26"/>
    </row>
    <row r="57" spans="1:6" x14ac:dyDescent="0.2">
      <c r="A57" s="51" t="s">
        <v>24</v>
      </c>
      <c r="B57" s="24"/>
      <c r="C57" s="25"/>
      <c r="D57" s="25"/>
      <c r="E57" s="25"/>
      <c r="F57" s="26"/>
    </row>
    <row r="58" spans="1:6" ht="12.6" customHeight="1" x14ac:dyDescent="0.2">
      <c r="A58" s="22" t="s">
        <v>82</v>
      </c>
      <c r="B58" s="52"/>
      <c r="C58" s="52"/>
      <c r="D58" s="31"/>
      <c r="E58" s="31"/>
      <c r="F58" s="26"/>
    </row>
    <row r="59" spans="1:6" ht="12.95" customHeight="1" x14ac:dyDescent="0.2">
      <c r="A59" s="30" t="s">
        <v>83</v>
      </c>
      <c r="B59" s="26"/>
      <c r="C59" s="31"/>
      <c r="D59" s="26"/>
      <c r="E59" s="31"/>
      <c r="F59" s="26"/>
    </row>
    <row r="60" spans="1:6" x14ac:dyDescent="0.2">
      <c r="A60" s="30" t="s">
        <v>84</v>
      </c>
      <c r="B60" s="31"/>
      <c r="C60" s="31"/>
      <c r="D60" s="31"/>
      <c r="E60" s="53"/>
      <c r="F60" s="45"/>
    </row>
    <row r="61" spans="1:6" x14ac:dyDescent="0.2">
      <c r="A61" s="22" t="s">
        <v>30</v>
      </c>
      <c r="B61" s="24"/>
      <c r="C61" s="25"/>
      <c r="D61" s="25"/>
      <c r="E61" s="25"/>
      <c r="F61" s="26"/>
    </row>
    <row r="62" spans="1:6" ht="12.95" customHeight="1" x14ac:dyDescent="0.2">
      <c r="A62" s="30" t="s">
        <v>85</v>
      </c>
      <c r="B62" s="26"/>
      <c r="C62" s="31"/>
      <c r="D62" s="26"/>
      <c r="E62" s="31"/>
      <c r="F62" s="26"/>
    </row>
    <row r="63" spans="1:6" x14ac:dyDescent="0.2">
      <c r="A63" s="30" t="s">
        <v>86</v>
      </c>
      <c r="B63" s="31"/>
      <c r="C63" s="31"/>
      <c r="D63" s="31"/>
      <c r="E63" s="53"/>
      <c r="F63" s="45"/>
    </row>
    <row r="64" spans="1:6" x14ac:dyDescent="0.2">
      <c r="A64" s="35" t="s">
        <v>87</v>
      </c>
      <c r="B64" s="35"/>
      <c r="C64" s="35"/>
      <c r="D64" s="35"/>
      <c r="E64" s="53"/>
      <c r="F64" s="45"/>
    </row>
    <row r="65" spans="1:6" x14ac:dyDescent="0.2">
      <c r="A65" s="39"/>
      <c r="B65" s="26"/>
      <c r="C65" s="26"/>
      <c r="D65" s="26"/>
      <c r="E65" s="45"/>
      <c r="F65" s="45"/>
    </row>
    <row r="66" spans="1:6" hidden="1" x14ac:dyDescent="0.2">
      <c r="A66" s="39"/>
      <c r="B66" s="26"/>
      <c r="C66" s="26"/>
      <c r="D66" s="26"/>
      <c r="E66" s="45"/>
      <c r="F66" s="45"/>
    </row>
    <row r="67" spans="1:6" hidden="1" x14ac:dyDescent="0.2"/>
    <row r="68" spans="1:6" hidden="1" x14ac:dyDescent="0.2"/>
    <row r="69" spans="1:6" hidden="1" x14ac:dyDescent="0.2"/>
    <row r="70" spans="1:6" hidden="1" x14ac:dyDescent="0.2"/>
    <row r="71" spans="1:6" ht="12.75" hidden="1" customHeight="1" x14ac:dyDescent="0.2"/>
    <row r="72" spans="1:6" hidden="1" x14ac:dyDescent="0.2"/>
    <row r="73" spans="1:6" hidden="1" x14ac:dyDescent="0.2"/>
    <row r="74" spans="1:6" hidden="1" x14ac:dyDescent="0.2">
      <c r="A74" s="54"/>
      <c r="B74" s="45"/>
      <c r="C74" s="45"/>
      <c r="D74" s="45"/>
      <c r="E74" s="45"/>
      <c r="F74" s="45"/>
    </row>
    <row r="75" spans="1:6" hidden="1" x14ac:dyDescent="0.2">
      <c r="A75" s="54"/>
      <c r="B75" s="45"/>
      <c r="C75" s="45"/>
      <c r="D75" s="45"/>
      <c r="E75" s="45"/>
      <c r="F75" s="45"/>
    </row>
    <row r="76" spans="1:6" hidden="1" x14ac:dyDescent="0.2">
      <c r="A76" s="54"/>
      <c r="B76" s="45"/>
      <c r="C76" s="45"/>
      <c r="D76" s="45"/>
      <c r="E76" s="45"/>
      <c r="F76" s="45"/>
    </row>
    <row r="77" spans="1:6" hidden="1" x14ac:dyDescent="0.2">
      <c r="A77" s="54"/>
      <c r="B77" s="45"/>
      <c r="C77" s="45"/>
      <c r="D77" s="45"/>
      <c r="E77" s="45"/>
      <c r="F77" s="45"/>
    </row>
    <row r="78" spans="1:6" hidden="1" x14ac:dyDescent="0.2">
      <c r="A78" s="54"/>
      <c r="B78" s="45"/>
      <c r="C78" s="45"/>
      <c r="D78" s="45"/>
      <c r="E78" s="45"/>
      <c r="F78" s="45"/>
    </row>
    <row r="79" spans="1:6" hidden="1" x14ac:dyDescent="0.2"/>
    <row r="80" spans="1:6" hidden="1" x14ac:dyDescent="0.2"/>
    <row r="81" hidden="1" x14ac:dyDescent="0.2"/>
    <row r="82" hidden="1" x14ac:dyDescent="0.2"/>
    <row r="83" hidden="1" x14ac:dyDescent="0.2"/>
    <row r="84" hidden="1" x14ac:dyDescent="0.2"/>
    <row r="85" hidden="1" x14ac:dyDescent="0.2"/>
    <row r="86" hidden="1"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sheetData>
  <sheetProtection formatCells="0" formatRows="0" insertColumns="0" insertRows="0" deleteRows="0"/>
  <mergeCells count="15">
    <mergeCell ref="B7:E7"/>
    <mergeCell ref="B5:E5"/>
    <mergeCell ref="D53:E53"/>
    <mergeCell ref="A1:E1"/>
    <mergeCell ref="A36:E36"/>
    <mergeCell ref="A48:E48"/>
    <mergeCell ref="B2:E2"/>
    <mergeCell ref="B3:E3"/>
    <mergeCell ref="B4:E4"/>
    <mergeCell ref="A8:E8"/>
    <mergeCell ref="A9:E9"/>
    <mergeCell ref="B6:E6"/>
    <mergeCell ref="D34:E34"/>
    <mergeCell ref="D46:E46"/>
    <mergeCell ref="A10:E10"/>
  </mergeCells>
  <dataValidations count="2">
    <dataValidation allowBlank="1" showInputMessage="1" showErrorMessage="1" prompt="Insert additional rows as needed:_x000a_- 'right click' on a row number (left of screen)_x000a_- select 'Insert' (this will insert a row above it)" sqref="A49 A37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9 A38:A45 A31:A33">
      <formula1>$B$4</formula1>
      <formula2>$B$5</formula2>
    </dataValidation>
  </dataValidations>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B38:B45 B12:B33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B12" sqref="B12"/>
    </sheetView>
  </sheetViews>
  <sheetFormatPr defaultColWidth="0" defaultRowHeight="12.75" zeroHeight="1" x14ac:dyDescent="0.2"/>
  <cols>
    <col min="1" max="1" width="35.7109375" style="15" customWidth="1"/>
    <col min="2" max="2" width="14.28515625" style="15" customWidth="1"/>
    <col min="3" max="3" width="71.42578125" style="15" customWidth="1"/>
    <col min="4" max="4" width="50" style="15" customWidth="1"/>
    <col min="5" max="5" width="21.42578125" style="15" customWidth="1"/>
    <col min="6" max="6" width="39.28515625" style="15" customWidth="1"/>
    <col min="7" max="10" width="9.140625" style="15" hidden="1" customWidth="1"/>
    <col min="11" max="13" width="0" style="15" hidden="1" customWidth="1"/>
    <col min="14" max="16384" width="0" style="15" hidden="1"/>
  </cols>
  <sheetData>
    <row r="1" spans="1:6" ht="26.25" customHeight="1" x14ac:dyDescent="0.2">
      <c r="A1" s="127" t="s">
        <v>60</v>
      </c>
      <c r="B1" s="127"/>
      <c r="C1" s="127"/>
      <c r="D1" s="127"/>
      <c r="E1" s="127"/>
      <c r="F1" s="37"/>
    </row>
    <row r="2" spans="1:6" ht="21" customHeight="1" x14ac:dyDescent="0.2">
      <c r="A2" s="4" t="s">
        <v>3</v>
      </c>
      <c r="B2" s="128" t="str">
        <f>'Summary and sign-off'!B2:F2</f>
        <v>Ministry of Defence</v>
      </c>
      <c r="C2" s="128"/>
      <c r="D2" s="128"/>
      <c r="E2" s="128"/>
      <c r="F2" s="37"/>
    </row>
    <row r="3" spans="1:6" ht="21" customHeight="1" x14ac:dyDescent="0.2">
      <c r="A3" s="4" t="s">
        <v>61</v>
      </c>
      <c r="B3" s="128" t="str">
        <f>'Summary and sign-off'!B3:F3</f>
        <v xml:space="preserve">Andrew Bridgman </v>
      </c>
      <c r="C3" s="128"/>
      <c r="D3" s="128"/>
      <c r="E3" s="128"/>
      <c r="F3" s="37"/>
    </row>
    <row r="4" spans="1:6" ht="21" customHeight="1" x14ac:dyDescent="0.2">
      <c r="A4" s="4" t="s">
        <v>62</v>
      </c>
      <c r="B4" s="128">
        <f>'Summary and sign-off'!B4:F4</f>
        <v>43647</v>
      </c>
      <c r="C4" s="128"/>
      <c r="D4" s="128"/>
      <c r="E4" s="128"/>
      <c r="F4" s="37"/>
    </row>
    <row r="5" spans="1:6" ht="21" customHeight="1" x14ac:dyDescent="0.2">
      <c r="A5" s="4" t="s">
        <v>63</v>
      </c>
      <c r="B5" s="128">
        <f>'Summary and sign-off'!B5:F5</f>
        <v>44012</v>
      </c>
      <c r="C5" s="128"/>
      <c r="D5" s="128"/>
      <c r="E5" s="128"/>
      <c r="F5" s="37"/>
    </row>
    <row r="6" spans="1:6" ht="21" customHeight="1" x14ac:dyDescent="0.2">
      <c r="A6" s="4" t="s">
        <v>64</v>
      </c>
      <c r="B6" s="126" t="s">
        <v>31</v>
      </c>
      <c r="C6" s="126"/>
      <c r="D6" s="126"/>
      <c r="E6" s="126"/>
      <c r="F6" s="37"/>
    </row>
    <row r="7" spans="1:6" ht="21" customHeight="1" x14ac:dyDescent="0.2">
      <c r="A7" s="4" t="s">
        <v>7</v>
      </c>
      <c r="B7" s="144">
        <v>0</v>
      </c>
      <c r="C7" s="144"/>
      <c r="D7" s="144"/>
      <c r="E7" s="144"/>
      <c r="F7" s="37"/>
    </row>
    <row r="8" spans="1:6" ht="35.25" customHeight="1" x14ac:dyDescent="0.25">
      <c r="A8" s="138" t="s">
        <v>88</v>
      </c>
      <c r="B8" s="138"/>
      <c r="C8" s="139"/>
      <c r="D8" s="139"/>
      <c r="E8" s="139"/>
      <c r="F8" s="41"/>
    </row>
    <row r="9" spans="1:6" ht="35.25" customHeight="1" x14ac:dyDescent="0.25">
      <c r="A9" s="136" t="s">
        <v>89</v>
      </c>
      <c r="B9" s="137"/>
      <c r="C9" s="137"/>
      <c r="D9" s="137"/>
      <c r="E9" s="137"/>
      <c r="F9" s="41"/>
    </row>
    <row r="10" spans="1:6" ht="46.5" customHeight="1" x14ac:dyDescent="0.2">
      <c r="A10" s="34" t="s">
        <v>90</v>
      </c>
      <c r="B10" s="34" t="s">
        <v>13</v>
      </c>
      <c r="C10" s="34" t="s">
        <v>91</v>
      </c>
      <c r="D10" s="34" t="s">
        <v>92</v>
      </c>
      <c r="E10" s="34" t="s">
        <v>72</v>
      </c>
      <c r="F10" s="22"/>
    </row>
    <row r="11" spans="1:6" s="67" customFormat="1" x14ac:dyDescent="0.2">
      <c r="A11" s="113" t="s">
        <v>208</v>
      </c>
      <c r="B11" s="114">
        <v>0</v>
      </c>
      <c r="C11" s="118"/>
      <c r="D11" s="118"/>
      <c r="E11" s="119"/>
      <c r="F11" s="2"/>
    </row>
    <row r="12" spans="1:6" s="67" customFormat="1" x14ac:dyDescent="0.2">
      <c r="A12" s="117"/>
      <c r="B12" s="114"/>
      <c r="C12" s="118"/>
      <c r="D12" s="118"/>
      <c r="E12" s="119"/>
      <c r="F12" s="2"/>
    </row>
    <row r="13" spans="1:6" ht="34.5" customHeight="1" x14ac:dyDescent="0.2">
      <c r="A13" s="68" t="s">
        <v>93</v>
      </c>
      <c r="B13" s="76">
        <f>SUM(B11:B12)</f>
        <v>0</v>
      </c>
      <c r="C13" s="82"/>
      <c r="D13" s="129"/>
      <c r="E13" s="129"/>
      <c r="F13" s="2"/>
    </row>
    <row r="14" spans="1:6" x14ac:dyDescent="0.2">
      <c r="A14" s="20"/>
      <c r="B14" s="19"/>
      <c r="C14" s="19"/>
      <c r="D14" s="19"/>
      <c r="E14" s="19"/>
      <c r="F14" s="37"/>
    </row>
    <row r="15" spans="1:6" x14ac:dyDescent="0.2">
      <c r="A15" s="20" t="s">
        <v>24</v>
      </c>
      <c r="B15" s="21"/>
      <c r="C15" s="26"/>
      <c r="D15" s="19"/>
      <c r="E15" s="19"/>
      <c r="F15" s="37"/>
    </row>
    <row r="16" spans="1:6" ht="12.75" customHeight="1" x14ac:dyDescent="0.2">
      <c r="A16" s="22" t="s">
        <v>94</v>
      </c>
      <c r="B16" s="22"/>
      <c r="C16" s="22"/>
      <c r="D16" s="22"/>
      <c r="E16" s="22"/>
      <c r="F16" s="37"/>
    </row>
    <row r="17" spans="1:6" x14ac:dyDescent="0.2">
      <c r="A17" s="22" t="s">
        <v>95</v>
      </c>
      <c r="B17" s="30"/>
      <c r="C17" s="42"/>
      <c r="D17" s="43"/>
      <c r="E17" s="43"/>
      <c r="F17" s="37"/>
    </row>
    <row r="18" spans="1:6" x14ac:dyDescent="0.2">
      <c r="A18" s="22" t="s">
        <v>30</v>
      </c>
      <c r="B18" s="24"/>
      <c r="C18" s="25"/>
      <c r="D18" s="25"/>
      <c r="E18" s="25"/>
      <c r="F18" s="26"/>
    </row>
    <row r="19" spans="1:6" x14ac:dyDescent="0.2">
      <c r="A19" s="30" t="s">
        <v>96</v>
      </c>
      <c r="B19" s="30"/>
      <c r="C19" s="42"/>
      <c r="D19" s="42"/>
      <c r="E19" s="42"/>
      <c r="F19" s="37"/>
    </row>
    <row r="20" spans="1:6" ht="12.75" customHeight="1" x14ac:dyDescent="0.2">
      <c r="A20" s="30" t="s">
        <v>97</v>
      </c>
      <c r="B20" s="30"/>
      <c r="C20" s="44"/>
      <c r="D20" s="44"/>
      <c r="E20" s="32"/>
      <c r="F20" s="37"/>
    </row>
    <row r="21" spans="1:6" x14ac:dyDescent="0.2">
      <c r="A21" s="19"/>
      <c r="B21" s="19"/>
      <c r="C21" s="19"/>
      <c r="D21" s="19"/>
      <c r="E21" s="19"/>
      <c r="F21" s="37"/>
    </row>
    <row r="22" spans="1:6" hidden="1" x14ac:dyDescent="0.2"/>
    <row r="23" spans="1:6" hidden="1" x14ac:dyDescent="0.2"/>
    <row r="24" spans="1:6" hidden="1" x14ac:dyDescent="0.2"/>
    <row r="25" spans="1:6" hidden="1" x14ac:dyDescent="0.2"/>
    <row r="26" spans="1:6" hidden="1" x14ac:dyDescent="0.2"/>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formatCells="0" insertRows="0" deleteRows="0"/>
  <mergeCells count="10">
    <mergeCell ref="D13:E13"/>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 A12">
      <formula1>$B$4</formula1>
      <formula2>$B$5</formula2>
    </dataValidation>
  </dataValidations>
  <printOptions gridLines="1"/>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1"/>
  <sheetViews>
    <sheetView zoomScaleNormal="100" workbookViewId="0">
      <selection activeCell="C19" sqref="C19"/>
    </sheetView>
  </sheetViews>
  <sheetFormatPr defaultColWidth="0" defaultRowHeight="12.75" zeroHeight="1" x14ac:dyDescent="0.2"/>
  <cols>
    <col min="1" max="1" width="35.7109375" style="15" customWidth="1"/>
    <col min="2" max="2" width="14.28515625" style="15" customWidth="1"/>
    <col min="3" max="3" width="71.42578125" style="15" customWidth="1"/>
    <col min="4" max="4" width="50" style="15" customWidth="1"/>
    <col min="5" max="5" width="21.42578125" style="15" customWidth="1"/>
    <col min="6" max="6" width="36.85546875" style="15" customWidth="1"/>
    <col min="7" max="10" width="9.140625" style="15" hidden="1" customWidth="1"/>
    <col min="11" max="13" width="0" style="15" hidden="1" customWidth="1"/>
    <col min="14" max="16384" width="9.140625" style="15" hidden="1"/>
  </cols>
  <sheetData>
    <row r="1" spans="1:6" ht="26.25" customHeight="1" x14ac:dyDescent="0.2">
      <c r="A1" s="127" t="s">
        <v>60</v>
      </c>
      <c r="B1" s="127"/>
      <c r="C1" s="127"/>
      <c r="D1" s="127"/>
      <c r="E1" s="127"/>
      <c r="F1" s="23"/>
    </row>
    <row r="2" spans="1:6" ht="21" customHeight="1" x14ac:dyDescent="0.2">
      <c r="A2" s="4" t="s">
        <v>3</v>
      </c>
      <c r="B2" s="128" t="str">
        <f>'Summary and sign-off'!B2:F2</f>
        <v>Ministry of Defence</v>
      </c>
      <c r="C2" s="128"/>
      <c r="D2" s="128"/>
      <c r="E2" s="128"/>
      <c r="F2" s="23"/>
    </row>
    <row r="3" spans="1:6" ht="21" customHeight="1" x14ac:dyDescent="0.2">
      <c r="A3" s="4" t="s">
        <v>61</v>
      </c>
      <c r="B3" s="128" t="str">
        <f>'Summary and sign-off'!B3:F3</f>
        <v xml:space="preserve">Andrew Bridgman </v>
      </c>
      <c r="C3" s="128"/>
      <c r="D3" s="128"/>
      <c r="E3" s="128"/>
      <c r="F3" s="23"/>
    </row>
    <row r="4" spans="1:6" ht="21" customHeight="1" x14ac:dyDescent="0.2">
      <c r="A4" s="4" t="s">
        <v>62</v>
      </c>
      <c r="B4" s="128">
        <f>'Summary and sign-off'!B4:F4</f>
        <v>43647</v>
      </c>
      <c r="C4" s="128"/>
      <c r="D4" s="128"/>
      <c r="E4" s="128"/>
      <c r="F4" s="23"/>
    </row>
    <row r="5" spans="1:6" ht="21" customHeight="1" x14ac:dyDescent="0.2">
      <c r="A5" s="4" t="s">
        <v>63</v>
      </c>
      <c r="B5" s="128">
        <f>'Summary and sign-off'!B5:F5</f>
        <v>44012</v>
      </c>
      <c r="C5" s="128"/>
      <c r="D5" s="128"/>
      <c r="E5" s="128"/>
      <c r="F5" s="23"/>
    </row>
    <row r="6" spans="1:6" ht="21" customHeight="1" x14ac:dyDescent="0.2">
      <c r="A6" s="4" t="s">
        <v>64</v>
      </c>
      <c r="B6" s="126" t="s">
        <v>31</v>
      </c>
      <c r="C6" s="126"/>
      <c r="D6" s="126"/>
      <c r="E6" s="126"/>
      <c r="F6" s="33"/>
    </row>
    <row r="7" spans="1:6" ht="21" customHeight="1" x14ac:dyDescent="0.2">
      <c r="A7" s="4" t="s">
        <v>7</v>
      </c>
      <c r="B7" s="144">
        <v>2127.96</v>
      </c>
      <c r="C7" s="144"/>
      <c r="D7" s="144"/>
      <c r="E7" s="144"/>
      <c r="F7" s="33"/>
    </row>
    <row r="8" spans="1:6" ht="35.25" customHeight="1" x14ac:dyDescent="0.2">
      <c r="A8" s="132" t="s">
        <v>98</v>
      </c>
      <c r="B8" s="132"/>
      <c r="C8" s="139"/>
      <c r="D8" s="139"/>
      <c r="E8" s="139"/>
      <c r="F8" s="23"/>
    </row>
    <row r="9" spans="1:6" ht="35.25" customHeight="1" x14ac:dyDescent="0.2">
      <c r="A9" s="140" t="s">
        <v>99</v>
      </c>
      <c r="B9" s="141"/>
      <c r="C9" s="141"/>
      <c r="D9" s="141"/>
      <c r="E9" s="141"/>
      <c r="F9" s="23"/>
    </row>
    <row r="10" spans="1:6" ht="27" customHeight="1" x14ac:dyDescent="0.2">
      <c r="A10" s="34" t="s">
        <v>68</v>
      </c>
      <c r="B10" s="34" t="s">
        <v>13</v>
      </c>
      <c r="C10" s="34" t="s">
        <v>100</v>
      </c>
      <c r="D10" s="34" t="s">
        <v>101</v>
      </c>
      <c r="E10" s="34" t="s">
        <v>72</v>
      </c>
      <c r="F10" s="35"/>
    </row>
    <row r="11" spans="1:6" s="67" customFormat="1" x14ac:dyDescent="0.2">
      <c r="A11" s="113">
        <v>43881</v>
      </c>
      <c r="B11" s="114">
        <v>452.7</v>
      </c>
      <c r="C11" s="118" t="s">
        <v>151</v>
      </c>
      <c r="D11" s="118" t="s">
        <v>152</v>
      </c>
      <c r="E11" s="119" t="s">
        <v>196</v>
      </c>
      <c r="F11" s="3"/>
    </row>
    <row r="12" spans="1:6" s="67" customFormat="1" x14ac:dyDescent="0.2">
      <c r="A12" s="113">
        <v>44012</v>
      </c>
      <c r="B12" s="114">
        <v>300</v>
      </c>
      <c r="C12" s="118" t="s">
        <v>195</v>
      </c>
      <c r="D12" s="118" t="s">
        <v>147</v>
      </c>
      <c r="E12" s="119" t="s">
        <v>148</v>
      </c>
      <c r="F12" s="3"/>
    </row>
    <row r="13" spans="1:6" s="67" customFormat="1" x14ac:dyDescent="0.2">
      <c r="A13" s="113">
        <v>44012</v>
      </c>
      <c r="B13" s="114">
        <v>1375.26</v>
      </c>
      <c r="C13" s="118" t="s">
        <v>149</v>
      </c>
      <c r="D13" s="118" t="s">
        <v>150</v>
      </c>
      <c r="E13" s="119" t="s">
        <v>148</v>
      </c>
      <c r="F13" s="3"/>
    </row>
    <row r="14" spans="1:6" s="67" customFormat="1" x14ac:dyDescent="0.2">
      <c r="A14" s="113"/>
      <c r="B14" s="114"/>
      <c r="C14" s="118"/>
      <c r="D14" s="118"/>
      <c r="E14" s="119"/>
      <c r="F14" s="3"/>
    </row>
    <row r="15" spans="1:6" s="67" customFormat="1" x14ac:dyDescent="0.2">
      <c r="A15" s="117"/>
      <c r="B15" s="114"/>
      <c r="C15" s="118"/>
      <c r="D15" s="118"/>
      <c r="E15" s="119"/>
      <c r="F15" s="3"/>
    </row>
    <row r="16" spans="1:6" s="67" customFormat="1" x14ac:dyDescent="0.2">
      <c r="A16" s="117"/>
      <c r="B16" s="114"/>
      <c r="C16" s="118"/>
      <c r="D16" s="118"/>
      <c r="E16" s="119"/>
      <c r="F16" s="3"/>
    </row>
    <row r="17" spans="1:6" ht="34.5" customHeight="1" x14ac:dyDescent="0.2">
      <c r="A17" s="68" t="s">
        <v>102</v>
      </c>
      <c r="B17" s="76">
        <f>SUM(B11:B16)</f>
        <v>2127.96</v>
      </c>
      <c r="C17" s="82"/>
      <c r="D17" s="129"/>
      <c r="E17" s="129"/>
      <c r="F17" s="36"/>
    </row>
    <row r="18" spans="1:6" ht="14.1" customHeight="1" x14ac:dyDescent="0.2">
      <c r="A18" s="37"/>
      <c r="B18" s="26"/>
      <c r="C18" s="19"/>
      <c r="D18" s="19"/>
      <c r="E18" s="19"/>
      <c r="F18" s="23"/>
    </row>
    <row r="19" spans="1:6" x14ac:dyDescent="0.2">
      <c r="A19" s="20" t="s">
        <v>103</v>
      </c>
      <c r="B19" s="19"/>
      <c r="C19" s="19"/>
      <c r="D19" s="19"/>
      <c r="E19" s="19"/>
      <c r="F19" s="23"/>
    </row>
    <row r="20" spans="1:6" ht="12.6" customHeight="1" x14ac:dyDescent="0.2">
      <c r="A20" s="22" t="s">
        <v>82</v>
      </c>
      <c r="B20" s="19"/>
      <c r="C20" s="19"/>
      <c r="D20" s="19"/>
      <c r="E20" s="19"/>
      <c r="F20" s="23"/>
    </row>
    <row r="21" spans="1:6" x14ac:dyDescent="0.2">
      <c r="A21" s="22" t="s">
        <v>30</v>
      </c>
      <c r="B21" s="24"/>
      <c r="C21" s="25"/>
      <c r="D21" s="25"/>
      <c r="E21" s="25"/>
      <c r="F21" s="26"/>
    </row>
    <row r="22" spans="1:6" x14ac:dyDescent="0.2">
      <c r="A22" s="30" t="s">
        <v>96</v>
      </c>
      <c r="B22" s="31"/>
      <c r="C22" s="26"/>
      <c r="D22" s="26"/>
      <c r="E22" s="26"/>
      <c r="F22" s="26"/>
    </row>
    <row r="23" spans="1:6" ht="12.75" customHeight="1" x14ac:dyDescent="0.2">
      <c r="A23" s="30" t="s">
        <v>97</v>
      </c>
      <c r="B23" s="38"/>
      <c r="C23" s="32"/>
      <c r="D23" s="32"/>
      <c r="E23" s="32"/>
      <c r="F23" s="32"/>
    </row>
    <row r="24" spans="1:6" x14ac:dyDescent="0.2">
      <c r="A24" s="37"/>
      <c r="B24" s="39"/>
      <c r="C24" s="19"/>
      <c r="D24" s="19"/>
      <c r="E24" s="19"/>
      <c r="F24" s="37"/>
    </row>
    <row r="25" spans="1:6" hidden="1" x14ac:dyDescent="0.2">
      <c r="A25" s="19"/>
      <c r="B25" s="19"/>
      <c r="C25" s="19"/>
      <c r="D25" s="19"/>
      <c r="E25" s="37"/>
    </row>
    <row r="26" spans="1:6" ht="12.75" hidden="1" customHeight="1" x14ac:dyDescent="0.2"/>
    <row r="27" spans="1:6" hidden="1" x14ac:dyDescent="0.2">
      <c r="A27" s="40"/>
      <c r="B27" s="40"/>
      <c r="C27" s="40"/>
      <c r="D27" s="40"/>
      <c r="E27" s="40"/>
      <c r="F27" s="23"/>
    </row>
    <row r="28" spans="1:6" hidden="1" x14ac:dyDescent="0.2">
      <c r="A28" s="40"/>
      <c r="B28" s="40"/>
      <c r="C28" s="40"/>
      <c r="D28" s="40"/>
      <c r="E28" s="40"/>
      <c r="F28" s="23"/>
    </row>
    <row r="29" spans="1:6" hidden="1" x14ac:dyDescent="0.2">
      <c r="A29" s="40"/>
      <c r="B29" s="40"/>
      <c r="C29" s="40"/>
      <c r="D29" s="40"/>
      <c r="E29" s="40"/>
      <c r="F29" s="23"/>
    </row>
    <row r="30" spans="1:6" hidden="1" x14ac:dyDescent="0.2">
      <c r="A30" s="40"/>
      <c r="B30" s="40"/>
      <c r="C30" s="40"/>
      <c r="D30" s="40"/>
      <c r="E30" s="40"/>
      <c r="F30" s="23"/>
    </row>
    <row r="31" spans="1:6" hidden="1" x14ac:dyDescent="0.2">
      <c r="A31" s="40"/>
      <c r="B31" s="40"/>
      <c r="C31" s="40"/>
      <c r="D31" s="40"/>
      <c r="E31" s="40"/>
      <c r="F31" s="23"/>
    </row>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x14ac:dyDescent="0.2"/>
    <row r="44" x14ac:dyDescent="0.2"/>
    <row r="45" x14ac:dyDescent="0.2"/>
    <row r="46" x14ac:dyDescent="0.2"/>
    <row r="47" x14ac:dyDescent="0.2"/>
    <row r="48" x14ac:dyDescent="0.2"/>
    <row r="49" x14ac:dyDescent="0.2"/>
    <row r="50" x14ac:dyDescent="0.2"/>
    <row r="51" x14ac:dyDescent="0.2"/>
  </sheetData>
  <sheetProtection formatCells="0" insertRows="0" deleteRows="0"/>
  <mergeCells count="10">
    <mergeCell ref="D17:E17"/>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1 A14 A15 A16">
      <formula1>$B$4</formula1>
      <formula2>$B$5</formula2>
    </dataValidation>
  </dataValidations>
  <printOptions gridLines="1"/>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81"/>
  <sheetViews>
    <sheetView zoomScale="90" zoomScaleNormal="90" workbookViewId="0">
      <selection activeCell="A33" sqref="A33:XFD36"/>
    </sheetView>
  </sheetViews>
  <sheetFormatPr defaultColWidth="0" defaultRowHeight="12.75" zeroHeight="1" x14ac:dyDescent="0.2"/>
  <cols>
    <col min="1" max="1" width="35.7109375" style="15" customWidth="1"/>
    <col min="2" max="2" width="46.85546875" style="15" customWidth="1"/>
    <col min="3" max="3" width="22.140625" style="15" customWidth="1"/>
    <col min="4" max="4" width="25.42578125" style="15" customWidth="1"/>
    <col min="5" max="6" width="35.7109375" style="15" customWidth="1"/>
    <col min="7" max="7" width="38" style="15" customWidth="1"/>
    <col min="8" max="10" width="9.140625" style="15" hidden="1" customWidth="1"/>
    <col min="11" max="15" width="0" style="15" hidden="1" customWidth="1"/>
    <col min="16" max="16384" width="0" style="15" hidden="1"/>
  </cols>
  <sheetData>
    <row r="1" spans="1:6" ht="26.25" customHeight="1" x14ac:dyDescent="0.2">
      <c r="A1" s="127" t="s">
        <v>104</v>
      </c>
      <c r="B1" s="127"/>
      <c r="C1" s="127"/>
      <c r="D1" s="127"/>
      <c r="E1" s="127"/>
      <c r="F1" s="127"/>
    </row>
    <row r="2" spans="1:6" ht="21" customHeight="1" x14ac:dyDescent="0.2">
      <c r="A2" s="4" t="s">
        <v>3</v>
      </c>
      <c r="B2" s="128" t="str">
        <f>'Summary and sign-off'!B2:F2</f>
        <v>Ministry of Defence</v>
      </c>
      <c r="C2" s="128"/>
      <c r="D2" s="128"/>
      <c r="E2" s="128"/>
      <c r="F2" s="128"/>
    </row>
    <row r="3" spans="1:6" ht="21" customHeight="1" x14ac:dyDescent="0.2">
      <c r="A3" s="4" t="s">
        <v>61</v>
      </c>
      <c r="B3" s="128" t="str">
        <f>'Summary and sign-off'!B3:F3</f>
        <v xml:space="preserve">Andrew Bridgman </v>
      </c>
      <c r="C3" s="128"/>
      <c r="D3" s="128"/>
      <c r="E3" s="128"/>
      <c r="F3" s="128"/>
    </row>
    <row r="4" spans="1:6" ht="21" customHeight="1" x14ac:dyDescent="0.2">
      <c r="A4" s="4" t="s">
        <v>62</v>
      </c>
      <c r="B4" s="128">
        <f>'Summary and sign-off'!B4:F4</f>
        <v>43647</v>
      </c>
      <c r="C4" s="128"/>
      <c r="D4" s="128"/>
      <c r="E4" s="128"/>
      <c r="F4" s="128"/>
    </row>
    <row r="5" spans="1:6" ht="21" customHeight="1" x14ac:dyDescent="0.2">
      <c r="A5" s="4" t="s">
        <v>63</v>
      </c>
      <c r="B5" s="128">
        <f>'Summary and sign-off'!B5:F5</f>
        <v>44012</v>
      </c>
      <c r="C5" s="128"/>
      <c r="D5" s="128"/>
      <c r="E5" s="128"/>
      <c r="F5" s="128"/>
    </row>
    <row r="6" spans="1:6" ht="21" customHeight="1" x14ac:dyDescent="0.2">
      <c r="A6" s="4" t="s">
        <v>105</v>
      </c>
      <c r="B6" s="126" t="s">
        <v>31</v>
      </c>
      <c r="C6" s="126"/>
      <c r="D6" s="126"/>
      <c r="E6" s="126"/>
      <c r="F6" s="126"/>
    </row>
    <row r="7" spans="1:6" ht="21" customHeight="1" x14ac:dyDescent="0.2">
      <c r="A7" s="4" t="s">
        <v>7</v>
      </c>
      <c r="B7" s="126">
        <v>22</v>
      </c>
      <c r="C7" s="126"/>
      <c r="D7" s="126"/>
      <c r="E7" s="126"/>
      <c r="F7" s="126"/>
    </row>
    <row r="8" spans="1:6" ht="36" customHeight="1" x14ac:dyDescent="0.2">
      <c r="A8" s="132" t="s">
        <v>106</v>
      </c>
      <c r="B8" s="132"/>
      <c r="C8" s="132"/>
      <c r="D8" s="132"/>
      <c r="E8" s="132"/>
      <c r="F8" s="132"/>
    </row>
    <row r="9" spans="1:6" ht="36" customHeight="1" x14ac:dyDescent="0.2">
      <c r="A9" s="140" t="s">
        <v>107</v>
      </c>
      <c r="B9" s="141"/>
      <c r="C9" s="141"/>
      <c r="D9" s="141"/>
      <c r="E9" s="141"/>
      <c r="F9" s="141"/>
    </row>
    <row r="10" spans="1:6" ht="39" customHeight="1" x14ac:dyDescent="0.2">
      <c r="A10" s="34" t="s">
        <v>68</v>
      </c>
      <c r="B10" s="108" t="s">
        <v>108</v>
      </c>
      <c r="C10" s="108" t="s">
        <v>109</v>
      </c>
      <c r="D10" s="108" t="s">
        <v>110</v>
      </c>
      <c r="E10" s="108" t="s">
        <v>111</v>
      </c>
      <c r="F10" s="108" t="s">
        <v>112</v>
      </c>
    </row>
    <row r="11" spans="1:6" s="67" customFormat="1" ht="25.5" x14ac:dyDescent="0.2">
      <c r="A11" s="113">
        <v>43661</v>
      </c>
      <c r="B11" s="120" t="s">
        <v>191</v>
      </c>
      <c r="C11" s="121" t="s">
        <v>47</v>
      </c>
      <c r="D11" s="120" t="s">
        <v>154</v>
      </c>
      <c r="E11" s="122" t="s">
        <v>46</v>
      </c>
      <c r="F11" s="123"/>
    </row>
    <row r="12" spans="1:6" s="67" customFormat="1" ht="51" x14ac:dyDescent="0.2">
      <c r="A12" s="113">
        <v>43668</v>
      </c>
      <c r="B12" s="120" t="s">
        <v>153</v>
      </c>
      <c r="C12" s="121" t="s">
        <v>47</v>
      </c>
      <c r="D12" s="120" t="s">
        <v>155</v>
      </c>
      <c r="E12" s="122" t="s">
        <v>46</v>
      </c>
      <c r="F12" s="123" t="s">
        <v>156</v>
      </c>
    </row>
    <row r="13" spans="1:6" s="67" customFormat="1" ht="25.5" x14ac:dyDescent="0.2">
      <c r="A13" s="113">
        <v>43669</v>
      </c>
      <c r="B13" s="120" t="s">
        <v>157</v>
      </c>
      <c r="C13" s="121" t="s">
        <v>48</v>
      </c>
      <c r="D13" s="120" t="s">
        <v>158</v>
      </c>
      <c r="E13" s="122" t="s">
        <v>46</v>
      </c>
      <c r="F13" s="123"/>
    </row>
    <row r="14" spans="1:6" s="67" customFormat="1" ht="102" x14ac:dyDescent="0.2">
      <c r="A14" s="113">
        <v>43671</v>
      </c>
      <c r="B14" s="120" t="s">
        <v>159</v>
      </c>
      <c r="C14" s="121" t="s">
        <v>47</v>
      </c>
      <c r="D14" s="120" t="s">
        <v>160</v>
      </c>
      <c r="E14" s="122" t="s">
        <v>46</v>
      </c>
      <c r="F14" s="123" t="s">
        <v>210</v>
      </c>
    </row>
    <row r="15" spans="1:6" s="67" customFormat="1" ht="25.5" x14ac:dyDescent="0.2">
      <c r="A15" s="113">
        <v>43677</v>
      </c>
      <c r="B15" s="120" t="s">
        <v>192</v>
      </c>
      <c r="C15" s="121" t="s">
        <v>47</v>
      </c>
      <c r="D15" s="120" t="s">
        <v>161</v>
      </c>
      <c r="E15" s="122" t="s">
        <v>46</v>
      </c>
      <c r="F15" s="123"/>
    </row>
    <row r="16" spans="1:6" s="67" customFormat="1" ht="25.5" x14ac:dyDescent="0.2">
      <c r="A16" s="113">
        <v>43685</v>
      </c>
      <c r="B16" s="120" t="s">
        <v>162</v>
      </c>
      <c r="C16" s="121" t="s">
        <v>47</v>
      </c>
      <c r="D16" s="120" t="s">
        <v>161</v>
      </c>
      <c r="E16" s="122" t="s">
        <v>46</v>
      </c>
      <c r="F16" s="123" t="s">
        <v>209</v>
      </c>
    </row>
    <row r="17" spans="1:6" s="67" customFormat="1" ht="25.5" x14ac:dyDescent="0.2">
      <c r="A17" s="113">
        <v>43687</v>
      </c>
      <c r="B17" s="120" t="s">
        <v>163</v>
      </c>
      <c r="C17" s="121" t="s">
        <v>47</v>
      </c>
      <c r="D17" s="120" t="s">
        <v>193</v>
      </c>
      <c r="E17" s="122" t="s">
        <v>46</v>
      </c>
      <c r="F17" s="123" t="s">
        <v>194</v>
      </c>
    </row>
    <row r="18" spans="1:6" s="67" customFormat="1" ht="25.5" x14ac:dyDescent="0.2">
      <c r="A18" s="113">
        <v>43704</v>
      </c>
      <c r="B18" s="120" t="s">
        <v>164</v>
      </c>
      <c r="C18" s="121" t="s">
        <v>47</v>
      </c>
      <c r="D18" s="120" t="s">
        <v>165</v>
      </c>
      <c r="E18" s="122" t="s">
        <v>46</v>
      </c>
      <c r="F18" s="123"/>
    </row>
    <row r="19" spans="1:6" s="67" customFormat="1" ht="25.5" x14ac:dyDescent="0.2">
      <c r="A19" s="113">
        <v>43704</v>
      </c>
      <c r="B19" s="120" t="s">
        <v>166</v>
      </c>
      <c r="C19" s="121" t="s">
        <v>47</v>
      </c>
      <c r="D19" s="120" t="s">
        <v>167</v>
      </c>
      <c r="E19" s="122" t="s">
        <v>46</v>
      </c>
      <c r="F19" s="123"/>
    </row>
    <row r="20" spans="1:6" s="67" customFormat="1" ht="25.5" x14ac:dyDescent="0.2">
      <c r="A20" s="113">
        <v>43713</v>
      </c>
      <c r="B20" s="120" t="s">
        <v>168</v>
      </c>
      <c r="C20" s="121" t="s">
        <v>47</v>
      </c>
      <c r="D20" s="120" t="s">
        <v>169</v>
      </c>
      <c r="E20" s="122" t="s">
        <v>46</v>
      </c>
      <c r="F20" s="123"/>
    </row>
    <row r="21" spans="1:6" s="67" customFormat="1" ht="25.5" x14ac:dyDescent="0.2">
      <c r="A21" s="113">
        <v>43781</v>
      </c>
      <c r="B21" s="120" t="s">
        <v>178</v>
      </c>
      <c r="C21" s="121" t="s">
        <v>47</v>
      </c>
      <c r="D21" s="120" t="s">
        <v>222</v>
      </c>
      <c r="E21" s="122" t="s">
        <v>43</v>
      </c>
      <c r="F21" s="123" t="s">
        <v>180</v>
      </c>
    </row>
    <row r="22" spans="1:6" s="67" customFormat="1" x14ac:dyDescent="0.2">
      <c r="A22" s="113">
        <v>43810</v>
      </c>
      <c r="B22" s="120" t="s">
        <v>182</v>
      </c>
      <c r="C22" s="121" t="s">
        <v>47</v>
      </c>
      <c r="D22" s="120" t="s">
        <v>155</v>
      </c>
      <c r="E22" s="122" t="s">
        <v>42</v>
      </c>
      <c r="F22" s="123" t="s">
        <v>176</v>
      </c>
    </row>
    <row r="23" spans="1:6" s="67" customFormat="1" x14ac:dyDescent="0.2">
      <c r="A23" s="113">
        <v>43815</v>
      </c>
      <c r="B23" s="120" t="s">
        <v>207</v>
      </c>
      <c r="C23" s="121" t="s">
        <v>47</v>
      </c>
      <c r="D23" s="120" t="s">
        <v>177</v>
      </c>
      <c r="E23" s="122" t="s">
        <v>43</v>
      </c>
      <c r="F23" s="123" t="s">
        <v>180</v>
      </c>
    </row>
    <row r="24" spans="1:6" s="67" customFormat="1" ht="25.5" x14ac:dyDescent="0.2">
      <c r="A24" s="113">
        <v>43850</v>
      </c>
      <c r="B24" s="120" t="s">
        <v>218</v>
      </c>
      <c r="C24" s="121" t="s">
        <v>47</v>
      </c>
      <c r="D24" s="120" t="s">
        <v>170</v>
      </c>
      <c r="E24" s="122" t="s">
        <v>46</v>
      </c>
      <c r="F24" s="123" t="s">
        <v>172</v>
      </c>
    </row>
    <row r="25" spans="1:6" s="67" customFormat="1" ht="25.5" x14ac:dyDescent="0.2">
      <c r="A25" s="113">
        <v>43850</v>
      </c>
      <c r="B25" s="120" t="s">
        <v>219</v>
      </c>
      <c r="C25" s="121" t="s">
        <v>47</v>
      </c>
      <c r="D25" s="120" t="s">
        <v>171</v>
      </c>
      <c r="E25" s="122" t="s">
        <v>46</v>
      </c>
      <c r="F25" s="123" t="s">
        <v>172</v>
      </c>
    </row>
    <row r="26" spans="1:6" s="67" customFormat="1" ht="25.5" x14ac:dyDescent="0.2">
      <c r="A26" s="113">
        <v>43854</v>
      </c>
      <c r="B26" s="120" t="s">
        <v>220</v>
      </c>
      <c r="C26" s="121" t="s">
        <v>47</v>
      </c>
      <c r="D26" s="120" t="s">
        <v>173</v>
      </c>
      <c r="E26" s="122" t="s">
        <v>46</v>
      </c>
      <c r="F26" s="123" t="s">
        <v>172</v>
      </c>
    </row>
    <row r="27" spans="1:6" s="67" customFormat="1" ht="25.5" x14ac:dyDescent="0.2">
      <c r="A27" s="113">
        <v>43854</v>
      </c>
      <c r="B27" s="120" t="s">
        <v>221</v>
      </c>
      <c r="C27" s="121" t="s">
        <v>47</v>
      </c>
      <c r="D27" s="120" t="s">
        <v>174</v>
      </c>
      <c r="E27" s="122" t="s">
        <v>46</v>
      </c>
      <c r="F27" s="123"/>
    </row>
    <row r="28" spans="1:6" s="67" customFormat="1" ht="25.5" x14ac:dyDescent="0.2">
      <c r="A28" s="113">
        <v>43857</v>
      </c>
      <c r="B28" s="120" t="s">
        <v>220</v>
      </c>
      <c r="C28" s="121" t="s">
        <v>47</v>
      </c>
      <c r="D28" s="120" t="s">
        <v>175</v>
      </c>
      <c r="E28" s="122" t="s">
        <v>46</v>
      </c>
      <c r="F28" s="123"/>
    </row>
    <row r="29" spans="1:6" s="67" customFormat="1" ht="25.5" x14ac:dyDescent="0.2">
      <c r="A29" s="113">
        <v>43867</v>
      </c>
      <c r="B29" s="120" t="s">
        <v>183</v>
      </c>
      <c r="C29" s="121" t="s">
        <v>47</v>
      </c>
      <c r="D29" s="120" t="s">
        <v>184</v>
      </c>
      <c r="E29" s="122" t="s">
        <v>46</v>
      </c>
      <c r="F29" s="123"/>
    </row>
    <row r="30" spans="1:6" s="67" customFormat="1" ht="25.5" x14ac:dyDescent="0.2">
      <c r="A30" s="113">
        <v>43875</v>
      </c>
      <c r="B30" s="120" t="s">
        <v>211</v>
      </c>
      <c r="C30" s="121" t="s">
        <v>47</v>
      </c>
      <c r="D30" s="120" t="s">
        <v>212</v>
      </c>
      <c r="E30" s="122" t="s">
        <v>46</v>
      </c>
      <c r="F30" s="123" t="s">
        <v>209</v>
      </c>
    </row>
    <row r="31" spans="1:6" s="67" customFormat="1" x14ac:dyDescent="0.2">
      <c r="A31" s="113">
        <v>43880</v>
      </c>
      <c r="B31" s="120" t="s">
        <v>181</v>
      </c>
      <c r="C31" s="121" t="s">
        <v>47</v>
      </c>
      <c r="D31" s="120" t="s">
        <v>179</v>
      </c>
      <c r="E31" s="122" t="s">
        <v>43</v>
      </c>
      <c r="F31" s="123" t="s">
        <v>180</v>
      </c>
    </row>
    <row r="32" spans="1:6" s="67" customFormat="1" x14ac:dyDescent="0.2">
      <c r="A32" s="113">
        <v>44004</v>
      </c>
      <c r="B32" s="120" t="s">
        <v>185</v>
      </c>
      <c r="C32" s="121" t="s">
        <v>47</v>
      </c>
      <c r="D32" s="120" t="s">
        <v>161</v>
      </c>
      <c r="E32" s="122" t="s">
        <v>46</v>
      </c>
      <c r="F32" s="123" t="s">
        <v>213</v>
      </c>
    </row>
    <row r="33" spans="1:7" ht="34.5" customHeight="1" x14ac:dyDescent="0.2">
      <c r="A33" s="109" t="s">
        <v>113</v>
      </c>
      <c r="B33" s="110" t="s">
        <v>114</v>
      </c>
      <c r="C33" s="111">
        <f>C34+C35</f>
        <v>22</v>
      </c>
      <c r="D33" s="112"/>
      <c r="E33" s="129"/>
      <c r="F33" s="129"/>
      <c r="G33" s="67"/>
    </row>
    <row r="34" spans="1:7" ht="25.5" customHeight="1" x14ac:dyDescent="0.25">
      <c r="A34" s="69"/>
      <c r="B34" s="70" t="s">
        <v>47</v>
      </c>
      <c r="C34" s="71">
        <f>COUNTIF(C11:C32,'Summary and sign-off'!A45)</f>
        <v>21</v>
      </c>
      <c r="D34" s="16"/>
      <c r="E34" s="17"/>
      <c r="F34" s="18"/>
    </row>
    <row r="35" spans="1:7" ht="25.5" customHeight="1" x14ac:dyDescent="0.25">
      <c r="A35" s="69"/>
      <c r="B35" s="70" t="s">
        <v>48</v>
      </c>
      <c r="C35" s="71">
        <f>COUNTIF(C11:C32,'Summary and sign-off'!A46)</f>
        <v>1</v>
      </c>
      <c r="D35" s="16"/>
      <c r="E35" s="17"/>
      <c r="F35" s="18"/>
    </row>
    <row r="36" spans="1:7" x14ac:dyDescent="0.2">
      <c r="A36" s="19"/>
      <c r="B36" s="20"/>
      <c r="C36" s="19"/>
      <c r="D36" s="21"/>
      <c r="E36" s="21"/>
      <c r="F36" s="19"/>
    </row>
    <row r="37" spans="1:7" x14ac:dyDescent="0.2">
      <c r="A37" s="20" t="s">
        <v>103</v>
      </c>
      <c r="B37" s="20"/>
      <c r="C37" s="20"/>
      <c r="D37" s="20"/>
      <c r="E37" s="20"/>
      <c r="F37" s="20"/>
    </row>
    <row r="38" spans="1:7" ht="12.6" customHeight="1" x14ac:dyDescent="0.2">
      <c r="A38" s="22" t="s">
        <v>82</v>
      </c>
      <c r="B38" s="19"/>
      <c r="C38" s="19"/>
      <c r="D38" s="19"/>
      <c r="E38" s="19"/>
      <c r="F38" s="23"/>
    </row>
    <row r="39" spans="1:7" x14ac:dyDescent="0.2">
      <c r="A39" s="22" t="s">
        <v>30</v>
      </c>
      <c r="B39" s="24"/>
      <c r="C39" s="25"/>
      <c r="D39" s="25"/>
      <c r="E39" s="25"/>
      <c r="F39" s="26"/>
    </row>
    <row r="40" spans="1:7" x14ac:dyDescent="0.2">
      <c r="A40" s="22" t="s">
        <v>115</v>
      </c>
      <c r="B40" s="27"/>
      <c r="C40" s="27"/>
      <c r="D40" s="27"/>
      <c r="E40" s="27"/>
      <c r="F40" s="27"/>
    </row>
    <row r="41" spans="1:7" ht="12.75" customHeight="1" x14ac:dyDescent="0.2">
      <c r="A41" s="22" t="s">
        <v>116</v>
      </c>
      <c r="B41" s="19"/>
      <c r="C41" s="19"/>
      <c r="D41" s="19"/>
      <c r="E41" s="19"/>
      <c r="F41" s="19"/>
    </row>
    <row r="42" spans="1:7" ht="12.95" customHeight="1" x14ac:dyDescent="0.2">
      <c r="A42" s="28" t="s">
        <v>117</v>
      </c>
      <c r="B42" s="29"/>
      <c r="C42" s="29"/>
      <c r="D42" s="29"/>
      <c r="E42" s="29"/>
      <c r="F42" s="29"/>
    </row>
    <row r="43" spans="1:7" x14ac:dyDescent="0.2">
      <c r="A43" s="30" t="s">
        <v>118</v>
      </c>
      <c r="B43" s="31"/>
      <c r="C43" s="26"/>
      <c r="D43" s="26"/>
      <c r="E43" s="26"/>
      <c r="F43" s="26"/>
    </row>
    <row r="44" spans="1:7" ht="12.75" customHeight="1" x14ac:dyDescent="0.2">
      <c r="A44" s="30" t="s">
        <v>97</v>
      </c>
      <c r="B44" s="22"/>
      <c r="C44" s="32"/>
      <c r="D44" s="32"/>
      <c r="E44" s="32"/>
      <c r="F44" s="32"/>
    </row>
    <row r="45" spans="1:7" ht="12.75" customHeight="1" x14ac:dyDescent="0.2">
      <c r="A45" s="22"/>
      <c r="B45" s="22"/>
      <c r="C45" s="32"/>
      <c r="D45" s="32"/>
      <c r="E45" s="32"/>
      <c r="F45" s="32"/>
    </row>
    <row r="46" spans="1:7" ht="12.75" hidden="1" customHeight="1" x14ac:dyDescent="0.2">
      <c r="A46" s="22"/>
      <c r="B46" s="22"/>
      <c r="C46" s="32"/>
      <c r="D46" s="32"/>
      <c r="E46" s="32"/>
      <c r="F46" s="32"/>
    </row>
    <row r="47" spans="1:7" hidden="1" x14ac:dyDescent="0.2"/>
    <row r="48" spans="1:7" hidden="1" x14ac:dyDescent="0.2"/>
    <row r="49" spans="1:6" hidden="1" x14ac:dyDescent="0.2">
      <c r="A49" s="20"/>
      <c r="B49" s="20"/>
      <c r="C49" s="20"/>
      <c r="D49" s="20"/>
      <c r="E49" s="20"/>
      <c r="F49" s="20"/>
    </row>
    <row r="50" spans="1:6" hidden="1" x14ac:dyDescent="0.2">
      <c r="A50" s="20"/>
      <c r="B50" s="20"/>
      <c r="C50" s="20"/>
      <c r="D50" s="20"/>
      <c r="E50" s="20"/>
      <c r="F50" s="20"/>
    </row>
    <row r="51" spans="1:6" hidden="1" x14ac:dyDescent="0.2">
      <c r="A51" s="20"/>
      <c r="B51" s="20"/>
      <c r="C51" s="20"/>
      <c r="D51" s="20"/>
      <c r="E51" s="20"/>
      <c r="F51" s="20"/>
    </row>
    <row r="52" spans="1:6" hidden="1" x14ac:dyDescent="0.2">
      <c r="A52" s="20"/>
      <c r="B52" s="20"/>
      <c r="C52" s="20"/>
      <c r="D52" s="20"/>
      <c r="E52" s="20"/>
      <c r="F52" s="20"/>
    </row>
    <row r="53" spans="1:6" hidden="1" x14ac:dyDescent="0.2">
      <c r="A53" s="20"/>
      <c r="B53" s="20"/>
      <c r="C53" s="20"/>
      <c r="D53" s="20"/>
      <c r="E53" s="20"/>
      <c r="F53" s="20"/>
    </row>
    <row r="54" spans="1:6" hidden="1" x14ac:dyDescent="0.2"/>
    <row r="55" spans="1:6" hidden="1" x14ac:dyDescent="0.2"/>
    <row r="56" spans="1:6" hidden="1" x14ac:dyDescent="0.2"/>
    <row r="57" spans="1:6" hidden="1" x14ac:dyDescent="0.2"/>
    <row r="58" spans="1:6" hidden="1" x14ac:dyDescent="0.2"/>
    <row r="59" spans="1:6" hidden="1" x14ac:dyDescent="0.2"/>
    <row r="60" spans="1:6" hidden="1" x14ac:dyDescent="0.2"/>
    <row r="61" spans="1:6" hidden="1" x14ac:dyDescent="0.2"/>
    <row r="62" spans="1:6" hidden="1" x14ac:dyDescent="0.2"/>
    <row r="63" spans="1:6" hidden="1" x14ac:dyDescent="0.2"/>
    <row r="64" spans="1:6"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x14ac:dyDescent="0.2"/>
    <row r="75" x14ac:dyDescent="0.2"/>
    <row r="76" x14ac:dyDescent="0.2"/>
    <row r="77" x14ac:dyDescent="0.2"/>
    <row r="78" x14ac:dyDescent="0.2"/>
    <row r="79" x14ac:dyDescent="0.2"/>
    <row r="80" x14ac:dyDescent="0.2"/>
    <row r="81" x14ac:dyDescent="0.2"/>
  </sheetData>
  <sheetProtection formatCells="0" insertRows="0" deleteRows="0"/>
  <dataConsolidate/>
  <mergeCells count="10">
    <mergeCell ref="E33:F33"/>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31 A32">
      <formula1>$B$4</formula1>
      <formula2>$B$5</formula2>
    </dataValidation>
  </dataValidations>
  <printOptions gridLines="1"/>
  <pageMargins left="0.70866141732283472" right="0.70866141732283472" top="0.74803149606299213" bottom="0.74803149606299213" header="0.31496062992125984" footer="0.31496062992125984"/>
  <pageSetup paperSize="9" scale="65"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sign-off'!$A$45:$A$46</xm:f>
          </x14:formula1>
          <xm:sqref>C11:C32</xm:sqref>
        </x14:dataValidation>
        <x14:dataValidation type="list" errorStyle="information" operator="greaterThan" allowBlank="1" showInputMessage="1" prompt="Provide specific $ value if possible">
          <x14:formula1>
            <xm:f>'Summary and sign-off'!$A$39:$A$44</xm:f>
          </x14:formula1>
          <xm:sqref>E11:E32</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99" ma:contentTypeDescription="" ma:contentTypeScope="" ma:versionID="699770b491cfce24a26714b4b57606e3">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EB7A5734-7334-412D-8E40-E932ACB4F6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12165527-d881-4234-97f9-ee139a3f0c31"/>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cp:keywords/>
  <dc:description>Version 7 - for review by SIT - ready 2/10/18</dc:description>
  <cp:revision/>
  <cp:lastPrinted>2020-08-03T04:52:20Z</cp:lastPrinted>
  <dcterms:created xsi:type="dcterms:W3CDTF">2010-10-17T20:59:02Z</dcterms:created>
  <dcterms:modified xsi:type="dcterms:W3CDTF">2020-08-03T05:14:29Z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